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codeName="{2109D909-C6D8-E34B-4C66-09127ED2DC46}"/>
  <workbookPr codeName="ThisWorkbook"/>
  <mc:AlternateContent xmlns:mc="http://schemas.openxmlformats.org/markup-compatibility/2006">
    <mc:Choice Requires="x15">
      <x15ac:absPath xmlns:x15ac="http://schemas.microsoft.com/office/spreadsheetml/2010/11/ac" url="C:\Users\Admin\Documents\WOSC booking\2019_20\"/>
    </mc:Choice>
  </mc:AlternateContent>
  <xr:revisionPtr revIDLastSave="0" documentId="13_ncr:1_{78D86813-BAEF-4ABB-A350-A41C1B22FED4}" xr6:coauthVersionLast="45" xr6:coauthVersionMax="45" xr10:uidLastSave="{00000000-0000-0000-0000-000000000000}"/>
  <bookViews>
    <workbookView xWindow="-108" yWindow="-108" windowWidth="23256" windowHeight="12576" xr2:uid="{00000000-000D-0000-FFFF-FFFF00000000}"/>
  </bookViews>
  <sheets>
    <sheet name="Holiday club booking form" sheetId="2" r:id="rId1"/>
    <sheet name="Trip T&amp;Cs" sheetId="4" r:id="rId2"/>
    <sheet name="Terms &amp; Conditions" sheetId="1" r:id="rId3"/>
    <sheet name="Admin" sheetId="3" state="hidden" r:id="rId4"/>
  </sheets>
  <functionGroups builtInGroupCount="19"/>
  <definedNames>
    <definedName name="_xlnm.Print_Area" localSheetId="0">'Holiday club booking form'!$B$1:$I$42</definedName>
    <definedName name="_xlnm.Print_Area" localSheetId="2">'Terms &amp; Conditions'!$A$1:$G$33</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0" i="2" l="1"/>
  <c r="M20" i="2"/>
  <c r="L20" i="2"/>
  <c r="K20" i="2"/>
  <c r="J20" i="2"/>
  <c r="N19" i="2"/>
  <c r="M19" i="2"/>
  <c r="L19" i="2"/>
  <c r="K19" i="2"/>
  <c r="J19" i="2"/>
  <c r="N18" i="2"/>
  <c r="M18" i="2"/>
  <c r="L18" i="2"/>
  <c r="K18" i="2"/>
  <c r="J18" i="2"/>
  <c r="N17" i="2"/>
  <c r="M17" i="2"/>
  <c r="L17" i="2"/>
  <c r="K17" i="2"/>
  <c r="J17" i="2"/>
  <c r="N25" i="2"/>
  <c r="M25" i="2"/>
  <c r="L25" i="2"/>
  <c r="K25" i="2"/>
  <c r="J25" i="2"/>
  <c r="N24" i="2"/>
  <c r="M24" i="2"/>
  <c r="L24" i="2"/>
  <c r="K24" i="2"/>
  <c r="J24" i="2"/>
  <c r="N23" i="2"/>
  <c r="M23" i="2"/>
  <c r="L23" i="2"/>
  <c r="K23" i="2"/>
  <c r="J23" i="2"/>
  <c r="N22" i="2"/>
  <c r="M22" i="2"/>
  <c r="L22" i="2"/>
  <c r="K22" i="2"/>
  <c r="J22" i="2"/>
  <c r="N30" i="2"/>
  <c r="M30" i="2"/>
  <c r="L30" i="2"/>
  <c r="K30" i="2"/>
  <c r="J30" i="2"/>
  <c r="N29" i="2"/>
  <c r="M29" i="2"/>
  <c r="L29" i="2"/>
  <c r="K29" i="2"/>
  <c r="J29" i="2"/>
  <c r="N28" i="2"/>
  <c r="M28" i="2"/>
  <c r="L28" i="2"/>
  <c r="K28" i="2"/>
  <c r="J28" i="2"/>
  <c r="N27" i="2"/>
  <c r="M27" i="2"/>
  <c r="L27" i="2"/>
  <c r="K27" i="2"/>
  <c r="J27" i="2"/>
  <c r="I19" i="2" l="1"/>
  <c r="I18" i="2"/>
  <c r="I20" i="2"/>
  <c r="I24" i="2"/>
  <c r="I30" i="2"/>
  <c r="I25" i="2"/>
  <c r="I29" i="2"/>
  <c r="I23" i="2"/>
  <c r="I17" i="2"/>
  <c r="I27" i="2"/>
  <c r="I28" i="2"/>
  <c r="I22" i="2"/>
  <c r="I33" i="2" l="1"/>
  <c r="J10" i="2"/>
  <c r="F43" i="2" l="1"/>
  <c r="H43" i="2"/>
  <c r="I43" i="2"/>
  <c r="F44" i="2"/>
  <c r="H44" i="2"/>
  <c r="I44" i="2"/>
  <c r="F45" i="2"/>
  <c r="H45" i="2"/>
  <c r="I45" i="2"/>
  <c r="H42" i="2"/>
  <c r="I42" i="2"/>
  <c r="F42" i="2"/>
  <c r="H8" i="2" l="1"/>
  <c r="H22" i="3"/>
  <c r="H23" i="3"/>
  <c r="H24" i="3"/>
  <c r="H25" i="3"/>
  <c r="H26" i="3"/>
  <c r="H27" i="3"/>
  <c r="H18" i="3"/>
  <c r="H19" i="3"/>
  <c r="H20" i="3"/>
  <c r="H21" i="3"/>
  <c r="G7" i="1" l="1"/>
  <c r="F7" i="1"/>
  <c r="E5" i="1"/>
  <c r="E6" i="1"/>
  <c r="E7" i="1"/>
  <c r="E4" i="1"/>
  <c r="N37" i="3"/>
  <c r="M37" i="3"/>
  <c r="L37" i="3"/>
  <c r="K37" i="3"/>
  <c r="J37" i="3"/>
  <c r="I37" i="3" l="1"/>
  <c r="K34" i="3"/>
  <c r="L34" i="3"/>
  <c r="M34" i="3"/>
  <c r="N34" i="3"/>
  <c r="K35" i="3"/>
  <c r="L35" i="3"/>
  <c r="M35" i="3"/>
  <c r="N35" i="3"/>
  <c r="K36" i="3"/>
  <c r="L36" i="3"/>
  <c r="M36" i="3"/>
  <c r="N36" i="3"/>
  <c r="J35" i="3"/>
  <c r="J34" i="3"/>
  <c r="I35" i="3" l="1"/>
  <c r="J36" i="3"/>
  <c r="I36" i="3" s="1"/>
  <c r="H17" i="3"/>
  <c r="F4" i="1"/>
  <c r="I39" i="2"/>
  <c r="G6" i="1"/>
  <c r="F6" i="1"/>
  <c r="G5" i="1"/>
  <c r="F5" i="1"/>
  <c r="G4" i="1"/>
  <c r="H16" i="3"/>
  <c r="H13" i="3"/>
  <c r="H14" i="3"/>
  <c r="H12" i="3"/>
  <c r="H7" i="2"/>
  <c r="J7" i="2" s="1"/>
  <c r="E6" i="2"/>
  <c r="H6" i="2"/>
  <c r="I34" i="3"/>
  <c r="J9" i="2"/>
  <c r="J8" i="2" s="1"/>
</calcChain>
</file>

<file path=xl/sharedStrings.xml><?xml version="1.0" encoding="utf-8"?>
<sst xmlns="http://schemas.openxmlformats.org/spreadsheetml/2006/main" count="194" uniqueCount="143">
  <si>
    <t>Booking form period</t>
  </si>
  <si>
    <t>Week</t>
  </si>
  <si>
    <t>Time</t>
  </si>
  <si>
    <t>Mon</t>
  </si>
  <si>
    <t>Tues</t>
  </si>
  <si>
    <t>Wed</t>
  </si>
  <si>
    <t>Thurs</t>
  </si>
  <si>
    <t>Fri</t>
  </si>
  <si>
    <t>Admin only</t>
  </si>
  <si>
    <t>EB</t>
  </si>
  <si>
    <t>Early Bird  Deadline date</t>
  </si>
  <si>
    <t>Weekly total</t>
  </si>
  <si>
    <t>WOSC admin only</t>
  </si>
  <si>
    <t>Select year</t>
  </si>
  <si>
    <t>year</t>
  </si>
  <si>
    <t>LOOKUP</t>
  </si>
  <si>
    <t>Bank Holiday</t>
  </si>
  <si>
    <t>Date form received</t>
  </si>
  <si>
    <t>day</t>
  </si>
  <si>
    <t>BH Day</t>
  </si>
  <si>
    <t>BH wk</t>
  </si>
  <si>
    <t>Monday</t>
  </si>
  <si>
    <t>Tuesday</t>
  </si>
  <si>
    <t>Wednesday</t>
  </si>
  <si>
    <t>Thursday</t>
  </si>
  <si>
    <t>Friday</t>
  </si>
  <si>
    <t>wk no.</t>
  </si>
  <si>
    <t>Do not move the table below including the line below it from Row 34 Column 2</t>
  </si>
  <si>
    <t>Date of</t>
  </si>
  <si>
    <t>Total</t>
  </si>
  <si>
    <t>day #</t>
  </si>
  <si>
    <t>Early bird</t>
  </si>
  <si>
    <t>Full rate</t>
  </si>
  <si>
    <t>Payment methods</t>
  </si>
  <si>
    <t>If any parent has any problems with making payment, they should contact the treasurer@wosclub.co.uk to discuss appropriate options.</t>
  </si>
  <si>
    <t>Annual Registration (membership)</t>
  </si>
  <si>
    <t>All places are allocated on a first come, first serve basis, with priority given as per admissions and booking policy, to ensure compliance to Ofsted and insurance requirements.</t>
  </si>
  <si>
    <t>Amount to be paid by Voucher</t>
  </si>
  <si>
    <t>Voucher scheme name</t>
  </si>
  <si>
    <t>Amount to be paid by BACS:</t>
  </si>
  <si>
    <t>Amount to be paid by cheque:</t>
  </si>
  <si>
    <t>Voucher lookup</t>
  </si>
  <si>
    <t>FR</t>
  </si>
  <si>
    <t>Amount to be paid by credit:</t>
  </si>
  <si>
    <t>Any bookings received without a registration form will not be accepted.</t>
  </si>
  <si>
    <t>Note that the committee is comprised of volunteers, therefore the club reserves the right to utilise date of payment on bank statements, date cheques received in club and date vouchers paid in as reference.  Follow up for non-payment therefore may not be immediate due to the personal commitments of the committee.</t>
  </si>
  <si>
    <t>Total payment</t>
  </si>
  <si>
    <t>WOSC Calendar</t>
  </si>
  <si>
    <t>i</t>
  </si>
  <si>
    <t>ii</t>
  </si>
  <si>
    <t>iv</t>
  </si>
  <si>
    <t>iii</t>
  </si>
  <si>
    <r>
      <t xml:space="preserve">WOSC Terms &amp; Conditions </t>
    </r>
    <r>
      <rPr>
        <b/>
        <sz val="12"/>
        <color theme="1"/>
        <rFont val="Calibri"/>
        <family val="2"/>
        <scheme val="minor"/>
      </rPr>
      <t>(Please also see admissions policy)</t>
    </r>
  </si>
  <si>
    <t>v</t>
  </si>
  <si>
    <t>vi</t>
  </si>
  <si>
    <t>Payment at full rate is required immediately. If payment is not received within 5 working days of the session request, then the club reserve the right not to accept your child for future bookings.</t>
  </si>
  <si>
    <t>Payment or part payment can also be made using childcare vouchers.  Please use the dropdown list on the booking form to select your provider and ensure that the total payment made to the club covers the session fees in the booking form.</t>
  </si>
  <si>
    <t>Bookings made after early bird deadline, including late, adhoc and emergency bookings</t>
  </si>
  <si>
    <t>On confirmation of availability, the staff will make a record of the session(s) required and payment will be checked.  If payment is not received then the club reserve the right not to accept you child child for future bookings.</t>
  </si>
  <si>
    <t>If payment or part payment is being made by childcare vouchers, please ensure that your WOSC account is in sufficient credit to cover fees by the early bird payment deadline or before your child starts sessions if paying full rate.   If insufficent payment is received by the early bird payment deadline, your place(s) cannot be guaranteed.</t>
  </si>
  <si>
    <t>Edenred</t>
  </si>
  <si>
    <t>Kids Unlimited</t>
  </si>
  <si>
    <t>Computershare</t>
  </si>
  <si>
    <t>Sodexo/SayCarePass</t>
  </si>
  <si>
    <t>Kiddivouchers</t>
  </si>
  <si>
    <t>AllSave</t>
  </si>
  <si>
    <t>You at Work</t>
  </si>
  <si>
    <t>Care4</t>
  </si>
  <si>
    <t>Note that payment must be received by Early bird payment date otherwise full rate will be charged</t>
  </si>
  <si>
    <t>This form has had early bird discount applied.  Please ensure this form is received by WOSC before the deadline above.</t>
  </si>
  <si>
    <t>Early Bird Form submission Deadline:</t>
  </si>
  <si>
    <t>Early Bird Payment Deadline:</t>
  </si>
  <si>
    <t>Book and pay in advance to to utilise the early bird rate.</t>
  </si>
  <si>
    <t>All other bookings for this half term will be charged full rate.</t>
  </si>
  <si>
    <t>Warning: Total payment does not equal total half term fees!</t>
  </si>
  <si>
    <t>Header</t>
  </si>
  <si>
    <t>Full Day</t>
  </si>
  <si>
    <t>School Day</t>
  </si>
  <si>
    <t>Morning</t>
  </si>
  <si>
    <t>Afternoon</t>
  </si>
  <si>
    <t>State the holiday period</t>
  </si>
  <si>
    <t>Holiday</t>
  </si>
  <si>
    <t>Autumn Half Term</t>
  </si>
  <si>
    <t>Christmas</t>
  </si>
  <si>
    <t>Spring Half Term</t>
  </si>
  <si>
    <t>Easter</t>
  </si>
  <si>
    <t>Summer Half Term</t>
  </si>
  <si>
    <t>Summer</t>
  </si>
  <si>
    <r>
      <t>Childs Name</t>
    </r>
    <r>
      <rPr>
        <sz val="11"/>
        <color rgb="FFFF0000"/>
        <rFont val="Calibri"/>
        <family val="4"/>
        <scheme val="minor"/>
      </rPr>
      <t>*</t>
    </r>
  </si>
  <si>
    <r>
      <t>Year</t>
    </r>
    <r>
      <rPr>
        <sz val="11"/>
        <color rgb="FFFF0000"/>
        <rFont val="Calibri"/>
        <family val="4"/>
        <scheme val="minor"/>
      </rPr>
      <t>*</t>
    </r>
  </si>
  <si>
    <r>
      <t>Payment method</t>
    </r>
    <r>
      <rPr>
        <sz val="11"/>
        <color rgb="FFFF0000"/>
        <rFont val="Calibri"/>
        <family val="4"/>
        <scheme val="minor"/>
      </rPr>
      <t>*</t>
    </r>
  </si>
  <si>
    <t>WOSC Holiday Club Advance booking form</t>
  </si>
  <si>
    <t>Holiday club total fees</t>
  </si>
  <si>
    <t>Holiday Club Rates</t>
  </si>
  <si>
    <t>School Day (8.30 - 15.30</t>
  </si>
  <si>
    <t>Early Bird payment date</t>
  </si>
  <si>
    <t>Busy Bees Benefits</t>
  </si>
  <si>
    <t>Faircare</t>
  </si>
  <si>
    <t>No. of weeks in holiday period</t>
  </si>
  <si>
    <t>Date of Monday of first week</t>
  </si>
  <si>
    <t>Half day am (7:45 - 13.00)</t>
  </si>
  <si>
    <t>Half day pm (13.00 - 18.00)</t>
  </si>
  <si>
    <t>Payment</t>
  </si>
  <si>
    <t xml:space="preserve">    </t>
  </si>
  <si>
    <t>Government Tax Free Childcare scheme</t>
  </si>
  <si>
    <t>Date rates entered/reviewed</t>
  </si>
  <si>
    <t xml:space="preserve">For all bookings being made after the early bird deadline, but before the holiday club period begins, a booking form may be submitted and sessions will be charged at full rate.  Places are not guaranteed. Confirmation of the places requested will be sent via email. </t>
  </si>
  <si>
    <t>For all bookings being made during the holiday club period itself, the only method for booking is to call the club telephone 01223 495565 during club hours.  Email requests  will not be accepted. Confirmation of availability will need to be received from a member of staff.</t>
  </si>
  <si>
    <t xml:space="preserve">The annual registration form &amp; consent forms must be completed before any child can be booked into the club. </t>
  </si>
  <si>
    <t xml:space="preserve">The WOSC Calendar can be found on the club's website and contains all of the early bird deadline dates, form release and payment dates, bank holidays, WW training days and holiday club days.  </t>
  </si>
  <si>
    <t xml:space="preserve">A confirmation email will be sent within one week of receipt of the correctly completed booking form, but the session place is still subject to payment being made. Payment must be received by the payment deadline given on the calendar to secure your child's place for the half term period using the early bird rate otherwise your child's place will be lost.  </t>
  </si>
  <si>
    <t xml:space="preserve">If payment is not received in full and on time, then your reserved places will be lost. Forms submitted post EB deadline will incur full rate charges and will be subject to availability.  </t>
  </si>
  <si>
    <t xml:space="preserve">New registrations &amp; initiation of regular session bookings are welcome all year round but are subject to availability. </t>
  </si>
  <si>
    <t xml:space="preserve">Please note that the  total number of children per session is dependent on staff: children ratios and maximum capacity for our facilities. </t>
  </si>
  <si>
    <r>
      <t xml:space="preserve">Payment is prefered by BACS, however cheques will be accepted. </t>
    </r>
    <r>
      <rPr>
        <sz val="11"/>
        <rFont val="Calibri"/>
        <family val="2"/>
        <scheme val="minor"/>
      </rPr>
      <t xml:space="preserve">Please note cheques must be received (posted in club postbox) by the early bird deadline.
Cheques must be made payable to: </t>
    </r>
    <r>
      <rPr>
        <b/>
        <sz val="11"/>
        <rFont val="Calibri"/>
        <family val="2"/>
        <scheme val="minor"/>
      </rPr>
      <t>Whittlesford Out of School Club CIO</t>
    </r>
    <r>
      <rPr>
        <i/>
        <sz val="11"/>
        <rFont val="Calibri"/>
        <family val="2"/>
        <scheme val="minor"/>
      </rPr>
      <t xml:space="preserve">
</t>
    </r>
    <r>
      <rPr>
        <sz val="11"/>
        <rFont val="Calibri"/>
        <family val="2"/>
        <scheme val="minor"/>
      </rPr>
      <t>WOSC Bank account details for BACS:</t>
    </r>
    <r>
      <rPr>
        <i/>
        <sz val="11"/>
        <rFont val="Calibri"/>
        <family val="2"/>
        <scheme val="minor"/>
      </rPr>
      <t xml:space="preserve">
Sort code: </t>
    </r>
    <r>
      <rPr>
        <b/>
        <i/>
        <sz val="11"/>
        <rFont val="Calibri"/>
        <family val="2"/>
        <scheme val="minor"/>
      </rPr>
      <t>09-01-29</t>
    </r>
    <r>
      <rPr>
        <i/>
        <sz val="11"/>
        <rFont val="Calibri"/>
        <family val="2"/>
        <scheme val="minor"/>
      </rPr>
      <t xml:space="preserve">
Account number: </t>
    </r>
    <r>
      <rPr>
        <b/>
        <i/>
        <sz val="11"/>
        <rFont val="Calibri"/>
        <family val="2"/>
        <scheme val="minor"/>
      </rPr>
      <t>14319503</t>
    </r>
    <r>
      <rPr>
        <i/>
        <sz val="11"/>
        <rFont val="Calibri"/>
        <family val="2"/>
        <scheme val="minor"/>
      </rPr>
      <t xml:space="preserve">
</t>
    </r>
    <r>
      <rPr>
        <sz val="11"/>
        <rFont val="Calibri"/>
        <family val="2"/>
        <scheme val="minor"/>
      </rPr>
      <t>Please use child's full name as reference</t>
    </r>
    <r>
      <rPr>
        <sz val="11"/>
        <color theme="1"/>
        <rFont val="Calibri"/>
        <family val="2"/>
        <scheme val="minor"/>
      </rPr>
      <t xml:space="preserve">
</t>
    </r>
  </si>
  <si>
    <t>WOSC RATES 2019/20</t>
  </si>
  <si>
    <t xml:space="preserve">Once the booking form is released on the WOSC website, the following priorities for place allocation will be made:
1. Children of staff and committee
2. William Westley children on first come first serve basis (time/date of email). 
3. Children from other schools
4. Booking requests for siblings will be managed together provided the individual booking forms are submitted simultaneously.
Please note, email booking submission is prefered to allow a timely response. Paper booking forms may be submitted via the post box in the WOSC room
</t>
  </si>
  <si>
    <t>Early bird booking for Holiday club</t>
  </si>
  <si>
    <t>Cancellations</t>
  </si>
  <si>
    <t>No refunds or credit will made for any holiday club sessions that are cancelled, regardless of the notice period given. See Admissions policy for cancellation rules.  Note that vouchers are not refundable.</t>
  </si>
  <si>
    <t xml:space="preserve">Registration forms must be submitted or resubmitted annually for each child for the start of the September term or in advance of the first booking made in the academic year. </t>
  </si>
  <si>
    <t xml:space="preserve">The EB booking deadline will be  approximately five weeks ahead of the first day of holiday club. Please submit your form by the date shown on the WOSC calendar.  Dates for the form release and submission deadline for the summer holiday club will be published separately. </t>
  </si>
  <si>
    <t xml:space="preserve">Please complete one form per child. Place an x in the relevant session boxes that you require. No refunds for any sessions cancelled. </t>
  </si>
  <si>
    <t>Term time</t>
  </si>
  <si>
    <t>13/04/2020 - 17/04/2020</t>
  </si>
  <si>
    <t>06/04/2020 - 10/04/2020</t>
  </si>
  <si>
    <t>30/03/2020 - 03/04/2020</t>
  </si>
  <si>
    <t>only. £10 extra</t>
  </si>
  <si>
    <r>
      <rPr>
        <b/>
        <sz val="11"/>
        <color theme="1"/>
        <rFont val="Calibri"/>
        <family val="2"/>
        <scheme val="minor"/>
      </rPr>
      <t>Trip Day - full day</t>
    </r>
    <r>
      <rPr>
        <sz val="11"/>
        <color theme="1"/>
        <rFont val="Calibri"/>
        <family val="2"/>
        <scheme val="minor"/>
      </rPr>
      <t xml:space="preserve"> </t>
    </r>
  </si>
  <si>
    <r>
      <t>The following terms and conditions apply for those days where</t>
    </r>
    <r>
      <rPr>
        <sz val="11"/>
        <rFont val="Calibri"/>
        <family val="2"/>
        <scheme val="minor"/>
      </rPr>
      <t xml:space="preserve"> half day trips and special activity sessions</t>
    </r>
    <r>
      <rPr>
        <sz val="11"/>
        <color rgb="FFFF0000"/>
        <rFont val="Calibri"/>
        <family val="2"/>
        <scheme val="minor"/>
      </rPr>
      <t xml:space="preserve"> </t>
    </r>
    <r>
      <rPr>
        <sz val="11"/>
        <color theme="1"/>
        <rFont val="Calibri"/>
        <family val="2"/>
        <scheme val="minor"/>
      </rPr>
      <t>are planned</t>
    </r>
  </si>
  <si>
    <t xml:space="preserve">For the trips to go ahead, a minimum of 15 children are required to have booked into these sessions in advance. </t>
  </si>
  <si>
    <t>Should there be insuffient children to allow the trip to go ahead, parents/carers will be notified and other activities will be arranged at the club</t>
  </si>
  <si>
    <r>
      <t xml:space="preserve">A maximum of </t>
    </r>
    <r>
      <rPr>
        <sz val="11"/>
        <rFont val="Calibri"/>
        <family val="2"/>
        <scheme val="minor"/>
      </rPr>
      <t xml:space="preserve">30 </t>
    </r>
    <r>
      <rPr>
        <sz val="11"/>
        <color theme="1"/>
        <rFont val="Calibri"/>
        <family val="2"/>
        <scheme val="minor"/>
      </rPr>
      <t>children can be accepted for the trips, with priority given detailed in section 3 on the main T&amp;C page</t>
    </r>
  </si>
  <si>
    <t>Trips/activity costs are none refundable unless cancelled due to minimum numbers not being achieved. You will only be notified if they are NOT going ahead</t>
  </si>
  <si>
    <t>vii</t>
  </si>
  <si>
    <t>Payment for the trips is not included in the booking form. Please add the additional fee to your booking payment and notify bookings@wosclub.co.uk to say that you have done this.</t>
  </si>
  <si>
    <t>Reminder: no refunds are given for cancellations for WOSC holiday club sessions to ensure session and staff costs can be covered.</t>
  </si>
  <si>
    <t>Trips &amp; special activity session -  additional fees</t>
  </si>
  <si>
    <t>Please add on the additional cost to your total. Payment not included in this booking form</t>
  </si>
  <si>
    <t xml:space="preserve">WOSC would like to offer children a variety of activities over the holiday club which are detailed on WOSC website in the  holiday club activity plan.
There will be local outings within walking distance school premises, and some full day trips further afield. In order to ensure that we have appropriate staffing levels, can cover the cost of a minibus and insurance for the full day trips and entry costs, a small additional fee for each of the half day and full day trips is required.   We have tried to keep these costs to a minimum but regretably we are unable to offer these trips for free.  </t>
  </si>
  <si>
    <t>For the farm trip, which is a full day booking only,  an additional fee of £10 per child applies.</t>
  </si>
  <si>
    <t>Tuesday 14th April</t>
  </si>
  <si>
    <t>£10 per child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</si>
</sst>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164" formatCode="dd/mm/yyyy;@"/>
    <numFmt numFmtId="165" formatCode="dd/mm/yy;@"/>
    <numFmt numFmtId="166" formatCode="&quot;£&quot;#,##0.00"/>
  </numFmts>
  <fonts count="56">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4"/>
      <color theme="1"/>
      <name val="Calibri"/>
      <family val="2"/>
      <scheme val="minor"/>
    </font>
    <font>
      <sz val="11"/>
      <color rgb="FF00B0F0"/>
      <name val="Calibri"/>
      <family val="2"/>
      <scheme val="minor"/>
    </font>
    <font>
      <b/>
      <sz val="12"/>
      <color theme="1"/>
      <name val="Calibri"/>
      <family val="2"/>
      <scheme val="minor"/>
    </font>
    <font>
      <sz val="10"/>
      <name val="Arial"/>
      <family val="2"/>
    </font>
    <font>
      <sz val="11"/>
      <color rgb="FF000000"/>
      <name val="Calibri"/>
      <family val="2"/>
    </font>
    <font>
      <sz val="11"/>
      <name val="Calibri"/>
      <family val="2"/>
      <scheme val="minor"/>
    </font>
    <font>
      <sz val="9"/>
      <color theme="1"/>
      <name val="Calibri"/>
      <family val="2"/>
      <scheme val="minor"/>
    </font>
    <font>
      <b/>
      <sz val="9"/>
      <color theme="1"/>
      <name val="Calibri"/>
      <family val="2"/>
      <scheme val="minor"/>
    </font>
    <font>
      <sz val="11"/>
      <color rgb="FFFF0000"/>
      <name val="Calibri"/>
      <family val="4"/>
      <scheme val="minor"/>
    </font>
    <font>
      <sz val="11"/>
      <color theme="1"/>
      <name val="Calibri"/>
      <family val="2"/>
      <scheme val="minor"/>
    </font>
    <font>
      <sz val="11"/>
      <color theme="0" tint="-0.249977111117893"/>
      <name val="Calibri"/>
      <family val="2"/>
      <scheme val="minor"/>
    </font>
    <font>
      <b/>
      <sz val="16"/>
      <color theme="1"/>
      <name val="Comic Sans MS"/>
      <family val="4"/>
    </font>
    <font>
      <b/>
      <sz val="14"/>
      <color theme="1"/>
      <name val="Comic Sans MS"/>
      <family val="4"/>
    </font>
    <font>
      <b/>
      <i/>
      <sz val="14"/>
      <color theme="1"/>
      <name val="Calibri"/>
      <family val="2"/>
      <scheme val="minor"/>
    </font>
    <font>
      <b/>
      <sz val="11"/>
      <color theme="1"/>
      <name val="Comic Sans MS"/>
      <family val="4"/>
    </font>
    <font>
      <b/>
      <sz val="14"/>
      <color rgb="FFFF0000"/>
      <name val="Calibri"/>
      <family val="2"/>
      <scheme val="minor"/>
    </font>
    <font>
      <i/>
      <sz val="14"/>
      <color rgb="FFFF0000"/>
      <name val="Calibri"/>
      <family val="2"/>
      <scheme val="minor"/>
    </font>
    <font>
      <sz val="11"/>
      <color rgb="FFFF0000"/>
      <name val="Calibri"/>
      <family val="2"/>
      <scheme val="minor"/>
    </font>
    <font>
      <b/>
      <sz val="14"/>
      <color rgb="FF7030A0"/>
      <name val="Calibri"/>
      <family val="2"/>
      <scheme val="minor"/>
    </font>
    <font>
      <i/>
      <sz val="14"/>
      <color rgb="FF7030A0"/>
      <name val="Calibri"/>
      <family val="2"/>
      <scheme val="minor"/>
    </font>
    <font>
      <b/>
      <sz val="11"/>
      <color theme="1"/>
      <name val="Calibri"/>
      <family val="2"/>
      <scheme val="minor"/>
    </font>
    <font>
      <b/>
      <sz val="10"/>
      <color theme="1"/>
      <name val="Arial"/>
      <family val="2"/>
    </font>
    <font>
      <b/>
      <sz val="9"/>
      <color theme="1"/>
      <name val="Arial"/>
      <family val="2"/>
    </font>
    <font>
      <sz val="15"/>
      <color theme="1"/>
      <name val="Arial"/>
      <family val="2"/>
    </font>
    <font>
      <sz val="10"/>
      <color theme="1"/>
      <name val="Arial"/>
      <family val="2"/>
    </font>
    <font>
      <b/>
      <sz val="15"/>
      <color theme="1"/>
      <name val="Arial"/>
      <family val="2"/>
    </font>
    <font>
      <sz val="9"/>
      <color theme="1"/>
      <name val="Arial"/>
      <family val="2"/>
    </font>
    <font>
      <b/>
      <sz val="10"/>
      <color rgb="FFFF0000"/>
      <name val="Comic Sans MS"/>
      <family val="4"/>
    </font>
    <font>
      <b/>
      <sz val="12"/>
      <color theme="1"/>
      <name val="Arial"/>
      <family val="2"/>
    </font>
    <font>
      <sz val="11"/>
      <color theme="1"/>
      <name val="Comic Sans MS"/>
      <family val="4"/>
    </font>
    <font>
      <b/>
      <sz val="12"/>
      <name val="Comic Sans MS"/>
      <family val="4"/>
    </font>
    <font>
      <b/>
      <sz val="10"/>
      <color theme="1"/>
      <name val="Comic Sans MS"/>
      <family val="4"/>
    </font>
    <font>
      <sz val="9"/>
      <color theme="0" tint="-0.499984740745262"/>
      <name val="Comic Sans MS"/>
      <family val="4"/>
    </font>
    <font>
      <sz val="9"/>
      <color theme="0" tint="-0.499984740745262"/>
      <name val="Calibri"/>
      <family val="2"/>
      <scheme val="minor"/>
    </font>
    <font>
      <b/>
      <sz val="11"/>
      <color theme="1"/>
      <name val="Arial"/>
      <family val="2"/>
    </font>
    <font>
      <sz val="10"/>
      <color theme="1"/>
      <name val="Times New Roman"/>
      <family val="1"/>
    </font>
    <font>
      <sz val="10"/>
      <color rgb="FFFF0000"/>
      <name val="Comic Sans MS"/>
      <family val="4"/>
    </font>
    <font>
      <sz val="10"/>
      <color theme="1"/>
      <name val="Comic Sans MS"/>
      <family val="4"/>
    </font>
    <font>
      <b/>
      <sz val="11"/>
      <color theme="1"/>
      <name val="Calibri"/>
      <family val="2"/>
      <scheme val="minor"/>
    </font>
    <font>
      <sz val="11"/>
      <color theme="1"/>
      <name val="Calibri"/>
      <family val="2"/>
      <scheme val="minor"/>
    </font>
    <font>
      <b/>
      <sz val="16"/>
      <color theme="1"/>
      <name val="Calibri"/>
      <family val="2"/>
      <scheme val="minor"/>
    </font>
    <font>
      <b/>
      <sz val="11"/>
      <color theme="1"/>
      <name val="Arial"/>
      <family val="2"/>
    </font>
    <font>
      <sz val="11"/>
      <color rgb="FFFF0000"/>
      <name val="Calibri"/>
      <family val="2"/>
      <scheme val="minor"/>
    </font>
    <font>
      <sz val="11"/>
      <color theme="0"/>
      <name val="Calibri"/>
      <family val="2"/>
      <scheme val="minor"/>
    </font>
    <font>
      <sz val="11"/>
      <color rgb="FF000000"/>
      <name val="Calibri"/>
      <family val="2"/>
    </font>
    <font>
      <b/>
      <sz val="11"/>
      <color rgb="FF000000"/>
      <name val="Gill Sans Light"/>
    </font>
    <font>
      <b/>
      <sz val="11"/>
      <name val="Arial"/>
      <family val="2"/>
    </font>
    <font>
      <b/>
      <sz val="11"/>
      <name val="Calibri"/>
      <family val="2"/>
      <scheme val="minor"/>
    </font>
    <font>
      <i/>
      <sz val="11"/>
      <name val="Calibri"/>
      <family val="2"/>
      <scheme val="minor"/>
    </font>
    <font>
      <b/>
      <i/>
      <sz val="11"/>
      <name val="Calibri"/>
      <family val="2"/>
      <scheme val="minor"/>
    </font>
    <font>
      <sz val="12"/>
      <color theme="1"/>
      <name val="Calibri"/>
      <family val="2"/>
      <scheme val="minor"/>
    </font>
    <font>
      <sz val="9"/>
      <name val="Arial"/>
      <family val="2"/>
    </font>
  </fonts>
  <fills count="15">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4D4D4D"/>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00"/>
        <bgColor indexed="64"/>
      </patternFill>
    </fill>
  </fills>
  <borders count="5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top style="medium">
        <color rgb="FF000000"/>
      </top>
      <bottom style="medium">
        <color rgb="FF000000"/>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rgb="FF000000"/>
      </left>
      <right/>
      <top style="medium">
        <color rgb="FF000000"/>
      </top>
      <bottom style="medium">
        <color rgb="FF000000"/>
      </bottom>
      <diagonal/>
    </border>
    <border>
      <left/>
      <right style="medium">
        <color auto="1"/>
      </right>
      <top style="medium">
        <color auto="1"/>
      </top>
      <bottom style="thin">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rgb="FF000000"/>
      </left>
      <right/>
      <top/>
      <bottom style="medium">
        <color rgb="FF000000"/>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medium">
        <color indexed="64"/>
      </left>
      <right/>
      <top style="medium">
        <color indexed="64"/>
      </top>
      <bottom style="thin">
        <color auto="1"/>
      </bottom>
      <diagonal/>
    </border>
    <border>
      <left style="medium">
        <color auto="1"/>
      </left>
      <right style="medium">
        <color auto="1"/>
      </right>
      <top style="medium">
        <color indexed="64"/>
      </top>
      <bottom style="thin">
        <color auto="1"/>
      </bottom>
      <diagonal/>
    </border>
    <border>
      <left style="medium">
        <color rgb="FF000000"/>
      </left>
      <right/>
      <top style="thin">
        <color auto="1"/>
      </top>
      <bottom style="thin">
        <color rgb="FF000000"/>
      </bottom>
      <diagonal/>
    </border>
    <border>
      <left style="medium">
        <color auto="1"/>
      </left>
      <right style="medium">
        <color auto="1"/>
      </right>
      <top style="thin">
        <color auto="1"/>
      </top>
      <bottom style="thin">
        <color rgb="FF000000"/>
      </bottom>
      <diagonal/>
    </border>
    <border>
      <left/>
      <right/>
      <top style="medium">
        <color auto="1"/>
      </top>
      <bottom style="medium">
        <color auto="1"/>
      </bottom>
      <diagonal/>
    </border>
    <border>
      <left/>
      <right/>
      <top/>
      <bottom style="medium">
        <color rgb="FF000000"/>
      </bottom>
      <diagonal/>
    </border>
    <border>
      <left style="medium">
        <color auto="1"/>
      </left>
      <right style="medium">
        <color indexed="64"/>
      </right>
      <top style="medium">
        <color auto="1"/>
      </top>
      <bottom/>
      <diagonal/>
    </border>
    <border>
      <left style="medium">
        <color auto="1"/>
      </left>
      <right style="medium">
        <color indexed="64"/>
      </right>
      <top/>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s>
  <cellStyleXfs count="2">
    <xf numFmtId="0" fontId="0" fillId="0" borderId="0"/>
    <xf numFmtId="0" fontId="7" fillId="0" borderId="0"/>
  </cellStyleXfs>
  <cellXfs count="249">
    <xf numFmtId="0" fontId="0" fillId="0" borderId="0" xfId="0"/>
    <xf numFmtId="0" fontId="0" fillId="0" borderId="37" xfId="0" applyBorder="1"/>
    <xf numFmtId="0" fontId="1" fillId="0" borderId="13" xfId="0" applyFont="1" applyBorder="1"/>
    <xf numFmtId="0" fontId="1" fillId="0" borderId="0" xfId="0" applyFont="1"/>
    <xf numFmtId="0" fontId="4" fillId="0" borderId="0" xfId="0" applyFont="1"/>
    <xf numFmtId="0" fontId="5" fillId="0" borderId="0" xfId="0" applyFont="1"/>
    <xf numFmtId="0" fontId="0" fillId="0" borderId="0" xfId="0" applyAlignment="1">
      <alignment wrapText="1"/>
    </xf>
    <xf numFmtId="0" fontId="0" fillId="0" borderId="0" xfId="0"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1" fillId="0" borderId="0" xfId="0" applyFont="1" applyAlignment="1">
      <alignment horizontal="right" vertical="top"/>
    </xf>
    <xf numFmtId="0" fontId="1" fillId="0" borderId="29" xfId="0" applyFont="1" applyBorder="1"/>
    <xf numFmtId="0" fontId="0" fillId="0" borderId="30" xfId="0" applyBorder="1" applyAlignment="1">
      <alignment wrapText="1"/>
    </xf>
    <xf numFmtId="0" fontId="11" fillId="0" borderId="42" xfId="0" applyFont="1" applyBorder="1" applyAlignment="1">
      <alignment horizontal="right"/>
    </xf>
    <xf numFmtId="0" fontId="0" fillId="0" borderId="41" xfId="0" applyBorder="1" applyAlignment="1">
      <alignment vertical="top"/>
    </xf>
    <xf numFmtId="0" fontId="0" fillId="0" borderId="41" xfId="0" applyBorder="1" applyAlignment="1">
      <alignment vertical="top" wrapText="1"/>
    </xf>
    <xf numFmtId="0" fontId="11" fillId="0" borderId="39" xfId="0" applyFont="1" applyBorder="1" applyAlignment="1">
      <alignment horizontal="right"/>
    </xf>
    <xf numFmtId="0" fontId="0" fillId="0" borderId="40" xfId="0" applyBorder="1" applyAlignment="1">
      <alignment vertical="top" wrapText="1"/>
    </xf>
    <xf numFmtId="0" fontId="0" fillId="0" borderId="30" xfId="0" applyBorder="1" applyAlignment="1">
      <alignment vertical="top" wrapText="1"/>
    </xf>
    <xf numFmtId="0" fontId="11" fillId="0" borderId="39" xfId="0" applyFont="1" applyBorder="1" applyAlignment="1">
      <alignment horizontal="right" vertical="top"/>
    </xf>
    <xf numFmtId="0" fontId="11" fillId="0" borderId="42" xfId="0" applyFont="1" applyBorder="1" applyAlignment="1">
      <alignment horizontal="right" vertical="top"/>
    </xf>
    <xf numFmtId="0" fontId="10" fillId="0" borderId="42" xfId="0" applyFont="1" applyBorder="1" applyAlignment="1">
      <alignment horizontal="right" vertical="top"/>
    </xf>
    <xf numFmtId="0" fontId="0" fillId="0" borderId="41" xfId="0" applyBorder="1" applyAlignment="1">
      <alignment wrapText="1"/>
    </xf>
    <xf numFmtId="0" fontId="0" fillId="0" borderId="40" xfId="0" applyBorder="1" applyAlignment="1">
      <alignment wrapText="1"/>
    </xf>
    <xf numFmtId="0" fontId="2" fillId="11" borderId="43" xfId="0" applyFont="1" applyFill="1" applyBorder="1"/>
    <xf numFmtId="7" fontId="3" fillId="11" borderId="44" xfId="0" applyNumberFormat="1" applyFont="1" applyFill="1" applyBorder="1" applyAlignment="1" applyProtection="1">
      <alignment horizontal="center"/>
    </xf>
    <xf numFmtId="0" fontId="2" fillId="10" borderId="35" xfId="0" applyFont="1" applyFill="1" applyBorder="1"/>
    <xf numFmtId="7" fontId="3" fillId="10" borderId="33" xfId="0" applyNumberFormat="1" applyFont="1" applyFill="1" applyBorder="1" applyAlignment="1" applyProtection="1">
      <alignment horizontal="center"/>
    </xf>
    <xf numFmtId="7" fontId="3" fillId="8" borderId="34" xfId="0" applyNumberFormat="1" applyFont="1" applyFill="1" applyBorder="1" applyAlignment="1" applyProtection="1">
      <alignment horizontal="center" vertical="center" wrapText="1"/>
    </xf>
    <xf numFmtId="0" fontId="2" fillId="9" borderId="35" xfId="0" applyFont="1" applyFill="1" applyBorder="1"/>
    <xf numFmtId="7" fontId="3" fillId="9" borderId="34" xfId="0" applyNumberFormat="1" applyFont="1" applyFill="1" applyBorder="1" applyAlignment="1" applyProtection="1">
      <alignment horizontal="center" vertical="center" wrapText="1"/>
    </xf>
    <xf numFmtId="0" fontId="2" fillId="8" borderId="21" xfId="0" applyFont="1" applyFill="1" applyBorder="1"/>
    <xf numFmtId="0" fontId="13" fillId="0" borderId="0" xfId="0" applyFont="1" applyAlignment="1">
      <alignment vertical="center"/>
    </xf>
    <xf numFmtId="0" fontId="13" fillId="0" borderId="0" xfId="0" applyFont="1"/>
    <xf numFmtId="14" fontId="14" fillId="0" borderId="0" xfId="0" applyNumberFormat="1" applyFont="1"/>
    <xf numFmtId="0" fontId="13" fillId="0" borderId="1" xfId="0" applyFont="1" applyBorder="1" applyAlignment="1">
      <alignment vertical="center"/>
    </xf>
    <xf numFmtId="14" fontId="20" fillId="0" borderId="2" xfId="0" applyNumberFormat="1" applyFont="1" applyBorder="1" applyAlignment="1">
      <alignment horizontal="right"/>
    </xf>
    <xf numFmtId="0" fontId="20" fillId="0" borderId="4" xfId="0" applyFont="1" applyBorder="1" applyAlignment="1">
      <alignment horizontal="left"/>
    </xf>
    <xf numFmtId="0" fontId="21" fillId="0" borderId="0" xfId="0" applyFont="1"/>
    <xf numFmtId="14" fontId="23" fillId="0" borderId="2" xfId="0" applyNumberFormat="1" applyFont="1" applyBorder="1" applyAlignment="1">
      <alignment horizontal="left"/>
    </xf>
    <xf numFmtId="20" fontId="23" fillId="0" borderId="4" xfId="0" applyNumberFormat="1" applyFont="1" applyBorder="1" applyAlignment="1">
      <alignment horizontal="left"/>
    </xf>
    <xf numFmtId="0" fontId="13" fillId="0" borderId="0" xfId="0" quotePrefix="1" applyFont="1" applyAlignment="1">
      <alignment horizontal="center" wrapText="1"/>
    </xf>
    <xf numFmtId="0" fontId="13" fillId="0" borderId="0" xfId="0" applyFont="1" applyAlignment="1">
      <alignment horizontal="center"/>
    </xf>
    <xf numFmtId="0" fontId="18" fillId="9" borderId="5" xfId="0" applyFont="1" applyFill="1" applyBorder="1" applyAlignment="1">
      <alignment horizontal="center" vertical="center"/>
    </xf>
    <xf numFmtId="14" fontId="25"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13" fillId="0" borderId="0" xfId="0" applyFont="1" applyProtection="1">
      <protection locked="0"/>
    </xf>
    <xf numFmtId="0" fontId="29" fillId="9" borderId="6"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13"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2" fillId="2" borderId="15" xfId="0" applyFont="1" applyFill="1" applyBorder="1" applyAlignment="1">
      <alignment horizontal="center" vertical="center" wrapText="1"/>
    </xf>
    <xf numFmtId="0" fontId="31" fillId="0" borderId="0" xfId="0" applyFont="1" applyBorder="1" applyAlignment="1">
      <alignment horizontal="left" vertical="center" wrapText="1"/>
    </xf>
    <xf numFmtId="0" fontId="32" fillId="2" borderId="0" xfId="0" applyFont="1" applyFill="1" applyBorder="1" applyAlignment="1">
      <alignment horizontal="center" vertical="center" wrapText="1"/>
    </xf>
    <xf numFmtId="166" fontId="13" fillId="6" borderId="5" xfId="0" applyNumberFormat="1" applyFont="1" applyFill="1" applyBorder="1" applyProtection="1">
      <protection locked="0"/>
    </xf>
    <xf numFmtId="0" fontId="33" fillId="0" borderId="5"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5" fillId="9" borderId="5" xfId="0" applyFont="1" applyFill="1" applyBorder="1"/>
    <xf numFmtId="0" fontId="35" fillId="0" borderId="0" xfId="0" applyFont="1" applyBorder="1"/>
    <xf numFmtId="0" fontId="34" fillId="0" borderId="0" xfId="0" applyFont="1" applyBorder="1" applyAlignment="1">
      <alignment horizontal="center" vertical="center" wrapText="1"/>
    </xf>
    <xf numFmtId="0" fontId="35" fillId="2" borderId="0" xfId="0" applyFont="1" applyFill="1" applyBorder="1" applyAlignment="1">
      <alignment horizontal="left" vertical="center"/>
    </xf>
    <xf numFmtId="0" fontId="18" fillId="2" borderId="0" xfId="0" applyFont="1" applyFill="1" applyBorder="1" applyAlignment="1">
      <alignment horizontal="left" vertical="center"/>
    </xf>
    <xf numFmtId="166" fontId="13" fillId="0" borderId="5" xfId="0" applyNumberFormat="1" applyFont="1" applyBorder="1"/>
    <xf numFmtId="0" fontId="25" fillId="0" borderId="0" xfId="0" applyFont="1" applyBorder="1" applyAlignment="1">
      <alignment horizontal="center" vertical="center" wrapText="1"/>
    </xf>
    <xf numFmtId="0" fontId="36" fillId="0" borderId="5" xfId="0" applyFont="1" applyBorder="1"/>
    <xf numFmtId="0" fontId="37" fillId="0" borderId="5" xfId="0" applyFont="1" applyBorder="1" applyAlignment="1">
      <alignment horizontal="center"/>
    </xf>
    <xf numFmtId="0" fontId="24" fillId="0" borderId="13" xfId="0" applyFont="1" applyBorder="1"/>
    <xf numFmtId="165" fontId="13" fillId="0" borderId="5" xfId="0" applyNumberFormat="1" applyFont="1" applyBorder="1"/>
    <xf numFmtId="7" fontId="38" fillId="11" borderId="43" xfId="0" applyNumberFormat="1" applyFont="1" applyFill="1" applyBorder="1"/>
    <xf numFmtId="7" fontId="38" fillId="11" borderId="44" xfId="0" applyNumberFormat="1" applyFont="1" applyFill="1" applyBorder="1"/>
    <xf numFmtId="7" fontId="38" fillId="10" borderId="43" xfId="0" applyNumberFormat="1" applyFont="1" applyFill="1" applyBorder="1"/>
    <xf numFmtId="7" fontId="38" fillId="10" borderId="44" xfId="0" applyNumberFormat="1" applyFont="1" applyFill="1" applyBorder="1"/>
    <xf numFmtId="7" fontId="38" fillId="9" borderId="43" xfId="0" applyNumberFormat="1" applyFont="1" applyFill="1" applyBorder="1"/>
    <xf numFmtId="7" fontId="38" fillId="9" borderId="44" xfId="0" applyNumberFormat="1" applyFont="1" applyFill="1" applyBorder="1"/>
    <xf numFmtId="7" fontId="38" fillId="8" borderId="37" xfId="0" applyNumberFormat="1" applyFont="1" applyFill="1" applyBorder="1"/>
    <xf numFmtId="7" fontId="38" fillId="8" borderId="13" xfId="0" applyNumberFormat="1" applyFont="1" applyFill="1" applyBorder="1"/>
    <xf numFmtId="0" fontId="39" fillId="0" borderId="0" xfId="0" applyFont="1" applyAlignment="1">
      <alignment vertical="center" wrapText="1"/>
    </xf>
    <xf numFmtId="0" fontId="39" fillId="0" borderId="0" xfId="0" applyFont="1" applyAlignment="1">
      <alignment horizontal="left" vertical="center"/>
    </xf>
    <xf numFmtId="0" fontId="40" fillId="0" borderId="0" xfId="0" applyFont="1"/>
    <xf numFmtId="0" fontId="41" fillId="0" borderId="0" xfId="0" applyFont="1"/>
    <xf numFmtId="22" fontId="13" fillId="0" borderId="0" xfId="0" applyNumberFormat="1" applyFont="1" applyProtection="1">
      <protection locked="0"/>
    </xf>
    <xf numFmtId="0" fontId="42" fillId="0" borderId="0" xfId="0" applyFont="1"/>
    <xf numFmtId="0" fontId="43" fillId="0" borderId="0" xfId="0" applyFont="1"/>
    <xf numFmtId="0" fontId="43" fillId="0" borderId="17" xfId="0" applyFont="1" applyBorder="1"/>
    <xf numFmtId="0" fontId="43" fillId="0" borderId="27" xfId="0" applyFont="1" applyBorder="1"/>
    <xf numFmtId="0" fontId="43" fillId="0" borderId="18" xfId="0" applyFont="1" applyBorder="1"/>
    <xf numFmtId="0" fontId="44" fillId="0" borderId="0" xfId="0" applyFont="1"/>
    <xf numFmtId="0" fontId="42" fillId="0" borderId="19" xfId="0" applyFont="1" applyBorder="1"/>
    <xf numFmtId="0" fontId="43" fillId="0" borderId="0" xfId="0" applyFont="1" applyBorder="1"/>
    <xf numFmtId="0" fontId="43" fillId="6" borderId="5" xfId="0" applyFont="1" applyFill="1" applyBorder="1" applyProtection="1">
      <protection locked="0"/>
    </xf>
    <xf numFmtId="0" fontId="43" fillId="0" borderId="20" xfId="0" applyFont="1" applyBorder="1"/>
    <xf numFmtId="0" fontId="43" fillId="0" borderId="37" xfId="0" applyFont="1" applyBorder="1"/>
    <xf numFmtId="0" fontId="42" fillId="0" borderId="13" xfId="0" applyFont="1" applyBorder="1"/>
    <xf numFmtId="0" fontId="45" fillId="11" borderId="35" xfId="0" applyFont="1" applyFill="1" applyBorder="1"/>
    <xf numFmtId="0" fontId="43" fillId="0" borderId="0" xfId="0" applyFont="1" applyBorder="1" applyProtection="1">
      <protection locked="0"/>
    </xf>
    <xf numFmtId="0" fontId="45" fillId="10" borderId="32" xfId="0" applyFont="1" applyFill="1" applyBorder="1"/>
    <xf numFmtId="164" fontId="43" fillId="6" borderId="5" xfId="0" applyNumberFormat="1" applyFont="1" applyFill="1" applyBorder="1" applyProtection="1">
      <protection locked="0"/>
    </xf>
    <xf numFmtId="0" fontId="45" fillId="9" borderId="45" xfId="0" applyFont="1" applyFill="1" applyBorder="1" applyAlignment="1" applyProtection="1">
      <alignment horizontal="left" vertical="center" wrapText="1"/>
      <protection locked="0"/>
    </xf>
    <xf numFmtId="0" fontId="46" fillId="0" borderId="0" xfId="0" applyFont="1"/>
    <xf numFmtId="0" fontId="45" fillId="8" borderId="31" xfId="0" applyFont="1" applyFill="1" applyBorder="1" applyAlignment="1" applyProtection="1">
      <alignment horizontal="left" vertical="center" wrapText="1"/>
      <protection locked="0"/>
    </xf>
    <xf numFmtId="14" fontId="43" fillId="7" borderId="5" xfId="0" applyNumberFormat="1" applyFont="1" applyFill="1" applyBorder="1"/>
    <xf numFmtId="165" fontId="43" fillId="0" borderId="0" xfId="0" applyNumberFormat="1" applyFont="1" applyFill="1" applyBorder="1"/>
    <xf numFmtId="0" fontId="43" fillId="0" borderId="0" xfId="0" applyFont="1" applyBorder="1" applyAlignment="1">
      <alignment horizontal="center"/>
    </xf>
    <xf numFmtId="0" fontId="46" fillId="0" borderId="0" xfId="0" applyFont="1" applyFill="1" applyBorder="1"/>
    <xf numFmtId="0" fontId="47" fillId="5" borderId="13" xfId="0" applyFont="1" applyFill="1" applyBorder="1" applyAlignment="1">
      <alignment horizontal="center" wrapText="1"/>
    </xf>
    <xf numFmtId="0" fontId="43" fillId="6" borderId="5" xfId="0" applyNumberFormat="1" applyFont="1" applyFill="1" applyBorder="1" applyProtection="1">
      <protection locked="0"/>
    </xf>
    <xf numFmtId="0" fontId="43" fillId="4" borderId="5" xfId="0" applyFont="1" applyFill="1" applyBorder="1"/>
    <xf numFmtId="0" fontId="48" fillId="0" borderId="0" xfId="0" applyFont="1" applyBorder="1" applyAlignment="1">
      <alignment vertical="center"/>
    </xf>
    <xf numFmtId="8" fontId="48" fillId="0" borderId="0" xfId="0" applyNumberFormat="1" applyFont="1" applyBorder="1" applyAlignment="1">
      <alignment horizontal="right" vertical="center"/>
    </xf>
    <xf numFmtId="0" fontId="43" fillId="0" borderId="0" xfId="0" applyFont="1" applyFill="1" applyBorder="1"/>
    <xf numFmtId="0" fontId="43" fillId="0" borderId="19" xfId="0" applyFont="1" applyBorder="1"/>
    <xf numFmtId="0" fontId="49" fillId="0" borderId="0" xfId="0" applyFont="1" applyBorder="1" applyAlignment="1">
      <alignment horizontal="center" vertical="center"/>
    </xf>
    <xf numFmtId="0" fontId="42" fillId="0" borderId="0" xfId="0" applyFont="1" applyBorder="1"/>
    <xf numFmtId="0" fontId="42" fillId="0" borderId="0" xfId="0" applyFont="1" applyFill="1" applyBorder="1"/>
    <xf numFmtId="0" fontId="43" fillId="0" borderId="21" xfId="0" applyFont="1" applyBorder="1"/>
    <xf numFmtId="0" fontId="43" fillId="0" borderId="28" xfId="0" applyFont="1" applyBorder="1"/>
    <xf numFmtId="0" fontId="43" fillId="0" borderId="22" xfId="0" applyFont="1" applyBorder="1"/>
    <xf numFmtId="0" fontId="45" fillId="2" borderId="8" xfId="0" applyNumberFormat="1" applyFont="1" applyFill="1" applyBorder="1" applyAlignment="1">
      <alignment horizontal="center" vertical="center" wrapText="1"/>
    </xf>
    <xf numFmtId="0" fontId="45" fillId="11" borderId="23" xfId="0" applyFont="1" applyFill="1" applyBorder="1" applyAlignment="1">
      <alignment horizontal="center" vertical="center" wrapText="1"/>
    </xf>
    <xf numFmtId="0" fontId="45" fillId="11" borderId="25" xfId="0" applyFont="1" applyFill="1" applyBorder="1" applyAlignment="1" applyProtection="1">
      <alignment horizontal="center" vertical="center" wrapText="1"/>
      <protection locked="0"/>
    </xf>
    <xf numFmtId="0" fontId="45" fillId="11" borderId="26" xfId="0" applyFont="1" applyFill="1" applyBorder="1" applyAlignment="1" applyProtection="1">
      <alignment horizontal="center" vertical="center" wrapText="1"/>
      <protection locked="0"/>
    </xf>
    <xf numFmtId="0" fontId="45" fillId="11" borderId="11" xfId="0" applyFont="1" applyFill="1" applyBorder="1" applyAlignment="1" applyProtection="1">
      <alignment horizontal="center" vertical="center" wrapText="1"/>
      <protection locked="0"/>
    </xf>
    <xf numFmtId="7" fontId="43" fillId="0" borderId="24" xfId="0" applyNumberFormat="1" applyFont="1" applyBorder="1"/>
    <xf numFmtId="0" fontId="43" fillId="0" borderId="10" xfId="0" applyNumberFormat="1" applyFont="1" applyBorder="1" applyAlignment="1">
      <alignment horizontal="center" vertical="center" wrapText="1"/>
    </xf>
    <xf numFmtId="0" fontId="50" fillId="10" borderId="9" xfId="0" applyFont="1" applyFill="1" applyBorder="1" applyAlignment="1">
      <alignment horizontal="center" vertical="center" wrapText="1"/>
    </xf>
    <xf numFmtId="0" fontId="50" fillId="10" borderId="9" xfId="0" applyFont="1" applyFill="1" applyBorder="1" applyAlignment="1" applyProtection="1">
      <alignment horizontal="center" vertical="center" wrapText="1"/>
      <protection locked="0"/>
    </xf>
    <xf numFmtId="7" fontId="43" fillId="0" borderId="18" xfId="0" applyNumberFormat="1" applyFont="1" applyBorder="1"/>
    <xf numFmtId="0" fontId="43" fillId="0" borderId="12" xfId="0" applyNumberFormat="1" applyFont="1" applyBorder="1" applyAlignment="1">
      <alignment horizontal="center" vertical="center" wrapText="1"/>
    </xf>
    <xf numFmtId="0" fontId="45" fillId="9" borderId="12" xfId="0" applyFont="1" applyFill="1" applyBorder="1" applyAlignment="1">
      <alignment horizontal="center" vertical="center" wrapText="1"/>
    </xf>
    <xf numFmtId="0" fontId="45" fillId="9" borderId="12" xfId="0" applyFont="1"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locked="0"/>
    </xf>
    <xf numFmtId="7" fontId="43" fillId="0" borderId="13" xfId="0" applyNumberFormat="1" applyFont="1" applyBorder="1"/>
    <xf numFmtId="0" fontId="45" fillId="8" borderId="12" xfId="0" applyFont="1" applyFill="1" applyBorder="1" applyAlignment="1">
      <alignment horizontal="center" vertical="center" wrapText="1"/>
    </xf>
    <xf numFmtId="0" fontId="45" fillId="8" borderId="12" xfId="0" applyFont="1" applyFill="1" applyBorder="1" applyAlignment="1" applyProtection="1">
      <alignment horizontal="center" vertical="center" wrapText="1"/>
      <protection locked="0"/>
    </xf>
    <xf numFmtId="0" fontId="45" fillId="8" borderId="31" xfId="0" applyFont="1" applyFill="1" applyBorder="1" applyAlignment="1" applyProtection="1">
      <alignment horizontal="center" vertical="center" wrapText="1"/>
      <protection locked="0"/>
    </xf>
    <xf numFmtId="0" fontId="9" fillId="0" borderId="0" xfId="0" applyFont="1"/>
    <xf numFmtId="0" fontId="0" fillId="0" borderId="0" xfId="0" applyFont="1"/>
    <xf numFmtId="7" fontId="3" fillId="11" borderId="36" xfId="0" applyNumberFormat="1" applyFont="1" applyFill="1" applyBorder="1" applyAlignment="1">
      <alignment horizontal="center"/>
    </xf>
    <xf numFmtId="7" fontId="3" fillId="10" borderId="33" xfId="0" applyNumberFormat="1" applyFont="1" applyFill="1" applyBorder="1" applyAlignment="1">
      <alignment horizontal="center"/>
    </xf>
    <xf numFmtId="7" fontId="3" fillId="9" borderId="46" xfId="0" applyNumberFormat="1" applyFont="1" applyFill="1" applyBorder="1" applyAlignment="1" applyProtection="1">
      <alignment horizontal="center" vertical="center" wrapText="1"/>
      <protection locked="0"/>
    </xf>
    <xf numFmtId="7" fontId="3" fillId="8" borderId="34" xfId="0" applyNumberFormat="1" applyFont="1" applyFill="1" applyBorder="1" applyAlignment="1" applyProtection="1">
      <alignment horizontal="center" vertical="center" wrapText="1"/>
      <protection locked="0"/>
    </xf>
    <xf numFmtId="0" fontId="0" fillId="0" borderId="42" xfId="0" applyBorder="1" applyAlignment="1">
      <alignment horizontal="right" vertical="top"/>
    </xf>
    <xf numFmtId="0" fontId="1" fillId="0" borderId="5" xfId="0" applyFont="1" applyBorder="1"/>
    <xf numFmtId="0" fontId="0" fillId="0" borderId="5" xfId="0" applyBorder="1" applyAlignment="1">
      <alignment wrapText="1"/>
    </xf>
    <xf numFmtId="0" fontId="11" fillId="0" borderId="5" xfId="0" applyFont="1" applyBorder="1" applyAlignment="1">
      <alignment horizontal="right" vertical="top"/>
    </xf>
    <xf numFmtId="0" fontId="11" fillId="0" borderId="0" xfId="0" applyFont="1" applyBorder="1" applyAlignment="1">
      <alignment horizontal="right" vertical="top"/>
    </xf>
    <xf numFmtId="0" fontId="1" fillId="0" borderId="0" xfId="0" applyFont="1" applyBorder="1"/>
    <xf numFmtId="0" fontId="0" fillId="0" borderId="0" xfId="0" applyBorder="1" applyAlignment="1">
      <alignment wrapText="1"/>
    </xf>
    <xf numFmtId="0" fontId="43" fillId="0" borderId="0" xfId="0" applyFont="1" applyProtection="1">
      <protection locked="0"/>
    </xf>
    <xf numFmtId="166" fontId="13" fillId="0" borderId="16" xfId="0" applyNumberFormat="1" applyFont="1" applyBorder="1" applyProtection="1">
      <protection locked="0"/>
    </xf>
    <xf numFmtId="0" fontId="13" fillId="0" borderId="0" xfId="0" applyFont="1" applyBorder="1" applyProtection="1">
      <protection locked="0"/>
    </xf>
    <xf numFmtId="0" fontId="26" fillId="0" borderId="0" xfId="0" applyFont="1" applyBorder="1" applyAlignment="1" applyProtection="1">
      <alignment horizontal="center" vertical="center" wrapText="1"/>
      <protection locked="0"/>
    </xf>
    <xf numFmtId="0" fontId="42" fillId="0" borderId="19" xfId="0" applyFont="1" applyBorder="1" applyProtection="1">
      <protection locked="0"/>
    </xf>
    <xf numFmtId="0" fontId="43" fillId="0" borderId="0" xfId="0" applyFont="1" applyBorder="1" applyAlignment="1" applyProtection="1">
      <alignment horizontal="center"/>
      <protection locked="0"/>
    </xf>
    <xf numFmtId="0" fontId="43" fillId="0" borderId="20" xfId="0" applyFont="1" applyBorder="1" applyProtection="1">
      <protection locked="0"/>
    </xf>
    <xf numFmtId="0" fontId="43" fillId="0" borderId="19" xfId="0" applyFont="1" applyBorder="1" applyProtection="1">
      <protection locked="0"/>
    </xf>
    <xf numFmtId="0" fontId="0" fillId="4" borderId="13" xfId="0" applyFont="1" applyFill="1" applyBorder="1" applyAlignment="1">
      <alignment horizontal="center" wrapText="1"/>
    </xf>
    <xf numFmtId="0" fontId="45" fillId="11" borderId="47" xfId="0" applyFont="1" applyFill="1" applyBorder="1" applyAlignment="1" applyProtection="1">
      <alignment horizontal="center" vertical="center" wrapText="1"/>
      <protection locked="0"/>
    </xf>
    <xf numFmtId="0" fontId="50" fillId="10" borderId="48" xfId="0" applyFont="1" applyFill="1" applyBorder="1" applyAlignment="1" applyProtection="1">
      <alignment horizontal="center" vertical="center" wrapText="1"/>
      <protection locked="0"/>
    </xf>
    <xf numFmtId="7" fontId="43" fillId="0" borderId="11" xfId="0" applyNumberFormat="1" applyFont="1" applyBorder="1"/>
    <xf numFmtId="0" fontId="50" fillId="10" borderId="48" xfId="0" applyFont="1" applyFill="1" applyBorder="1" applyAlignment="1">
      <alignment horizontal="center" vertical="center" wrapText="1"/>
    </xf>
    <xf numFmtId="0" fontId="45" fillId="9" borderId="31" xfId="0" applyFont="1" applyFill="1" applyBorder="1" applyAlignment="1">
      <alignment horizontal="center" vertical="center" wrapText="1"/>
    </xf>
    <xf numFmtId="0" fontId="45" fillId="8" borderId="31" xfId="0" applyFont="1" applyFill="1" applyBorder="1" applyAlignment="1">
      <alignment horizontal="center" vertical="center" wrapText="1"/>
    </xf>
    <xf numFmtId="0" fontId="45" fillId="9" borderId="48" xfId="0" applyFont="1" applyFill="1" applyBorder="1" applyAlignment="1" applyProtection="1">
      <alignment horizontal="center" vertical="center" wrapText="1"/>
      <protection locked="0"/>
    </xf>
    <xf numFmtId="0" fontId="45" fillId="8" borderId="48" xfId="0" applyFont="1" applyFill="1" applyBorder="1" applyAlignment="1" applyProtection="1">
      <alignment horizontal="center" vertical="center" wrapText="1"/>
      <protection locked="0"/>
    </xf>
    <xf numFmtId="7" fontId="43" fillId="0" borderId="13" xfId="0" applyNumberFormat="1" applyFont="1" applyBorder="1" applyProtection="1">
      <protection locked="0"/>
    </xf>
    <xf numFmtId="7" fontId="43" fillId="0" borderId="24" xfId="0" applyNumberFormat="1" applyFont="1" applyBorder="1" applyProtection="1">
      <protection locked="0"/>
    </xf>
    <xf numFmtId="7" fontId="43" fillId="0" borderId="18" xfId="0" applyNumberFormat="1" applyFont="1" applyBorder="1" applyProtection="1">
      <protection locked="0"/>
    </xf>
    <xf numFmtId="0" fontId="0" fillId="4" borderId="17" xfId="0"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4" borderId="49" xfId="0" applyFont="1" applyFill="1"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34" xfId="0" applyBorder="1" applyAlignment="1" applyProtection="1">
      <alignment horizontal="center" vertical="center" wrapText="1"/>
    </xf>
    <xf numFmtId="0" fontId="15" fillId="0" borderId="0" xfId="0" applyFont="1" applyAlignment="1">
      <alignment horizontal="left" vertical="center"/>
    </xf>
    <xf numFmtId="0" fontId="24" fillId="0" borderId="5"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18" fillId="0" borderId="0" xfId="0" applyFont="1" applyAlignment="1">
      <alignment horizontal="left" wrapText="1"/>
    </xf>
    <xf numFmtId="0" fontId="34" fillId="9" borderId="29" xfId="0" applyFont="1" applyFill="1" applyBorder="1" applyAlignment="1">
      <alignment horizontal="center" vertical="center" wrapText="1"/>
    </xf>
    <xf numFmtId="0" fontId="34" fillId="9" borderId="30" xfId="0" applyFont="1" applyFill="1" applyBorder="1" applyAlignment="1">
      <alignment horizontal="center" vertical="center" wrapText="1"/>
    </xf>
    <xf numFmtId="0" fontId="34" fillId="9" borderId="42" xfId="0" applyFont="1" applyFill="1" applyBorder="1" applyAlignment="1">
      <alignment horizontal="center" vertical="center" wrapText="1"/>
    </xf>
    <xf numFmtId="0" fontId="34" fillId="9" borderId="41"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34" fillId="9" borderId="40" xfId="0" applyFont="1" applyFill="1" applyBorder="1" applyAlignment="1">
      <alignment horizontal="center" vertical="center" wrapText="1"/>
    </xf>
    <xf numFmtId="0" fontId="26" fillId="0" borderId="2"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17" fillId="0" borderId="29" xfId="0" applyFont="1" applyBorder="1" applyAlignment="1">
      <alignment horizontal="center"/>
    </xf>
    <xf numFmtId="0" fontId="17" fillId="0" borderId="30" xfId="0" applyFont="1" applyBorder="1" applyAlignment="1">
      <alignment horizontal="center"/>
    </xf>
    <xf numFmtId="0" fontId="16" fillId="9" borderId="2" xfId="0" applyFont="1" applyFill="1" applyBorder="1" applyAlignment="1">
      <alignment horizontal="center"/>
    </xf>
    <xf numFmtId="0" fontId="16" fillId="9" borderId="3" xfId="0" applyFont="1" applyFill="1" applyBorder="1" applyAlignment="1">
      <alignment horizontal="center"/>
    </xf>
    <xf numFmtId="0" fontId="16" fillId="9" borderId="4" xfId="0" applyFont="1" applyFill="1" applyBorder="1" applyAlignment="1">
      <alignment horizontal="center"/>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8" fillId="0" borderId="41" xfId="0" applyFont="1" applyBorder="1" applyAlignment="1">
      <alignment horizontal="left" wrapText="1"/>
    </xf>
    <xf numFmtId="0" fontId="18" fillId="0" borderId="38" xfId="0" applyFont="1" applyBorder="1" applyAlignment="1">
      <alignment horizontal="left" vertical="center" wrapText="1"/>
    </xf>
    <xf numFmtId="0" fontId="18" fillId="0" borderId="30" xfId="0" applyFont="1" applyBorder="1" applyAlignment="1">
      <alignment horizontal="left" vertical="center" wrapText="1"/>
    </xf>
    <xf numFmtId="0" fontId="45" fillId="2" borderId="8"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7" fontId="38" fillId="10" borderId="37" xfId="0" applyNumberFormat="1" applyFont="1" applyFill="1" applyBorder="1"/>
    <xf numFmtId="7" fontId="38" fillId="10" borderId="11" xfId="0" applyNumberFormat="1" applyFont="1" applyFill="1" applyBorder="1"/>
    <xf numFmtId="7" fontId="38" fillId="9" borderId="37" xfId="0" applyNumberFormat="1" applyFont="1" applyFill="1" applyBorder="1"/>
    <xf numFmtId="7" fontId="38" fillId="9" borderId="11" xfId="0" applyNumberFormat="1" applyFont="1" applyFill="1" applyBorder="1"/>
    <xf numFmtId="7" fontId="38" fillId="8" borderId="37" xfId="0" applyNumberFormat="1" applyFont="1" applyFill="1" applyBorder="1"/>
    <xf numFmtId="7" fontId="38" fillId="8" borderId="11" xfId="0" applyNumberFormat="1" applyFont="1" applyFill="1" applyBorder="1"/>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35" fillId="9" borderId="5" xfId="0" applyFont="1" applyFill="1" applyBorder="1" applyAlignment="1">
      <alignment horizontal="left" vertical="center"/>
    </xf>
    <xf numFmtId="0" fontId="31" fillId="0" borderId="0" xfId="0" applyFont="1" applyBorder="1" applyAlignment="1">
      <alignment horizontal="left" vertical="center" wrapText="1"/>
    </xf>
    <xf numFmtId="0" fontId="13" fillId="0" borderId="0" xfId="0" applyFont="1" applyAlignment="1">
      <alignment wrapText="1"/>
    </xf>
    <xf numFmtId="0" fontId="13" fillId="0" borderId="20" xfId="0" applyFont="1" applyBorder="1" applyAlignment="1">
      <alignment wrapText="1"/>
    </xf>
    <xf numFmtId="0" fontId="35" fillId="9" borderId="2" xfId="0" applyFont="1" applyFill="1" applyBorder="1" applyAlignment="1">
      <alignment horizontal="left" vertical="center"/>
    </xf>
    <xf numFmtId="0" fontId="35" fillId="9" borderId="4" xfId="0" applyFont="1" applyFill="1" applyBorder="1" applyAlignment="1">
      <alignment horizontal="left" vertical="center"/>
    </xf>
    <xf numFmtId="0" fontId="21" fillId="0" borderId="0" xfId="0" applyFont="1" applyAlignment="1"/>
    <xf numFmtId="0" fontId="13" fillId="0" borderId="37" xfId="0" applyFont="1" applyBorder="1" applyAlignment="1"/>
    <xf numFmtId="0" fontId="13" fillId="0" borderId="11" xfId="0" applyFont="1" applyBorder="1" applyAlignment="1"/>
    <xf numFmtId="7" fontId="38" fillId="11" borderId="37" xfId="0" applyNumberFormat="1" applyFont="1" applyFill="1" applyBorder="1" applyAlignment="1"/>
    <xf numFmtId="0" fontId="47" fillId="5" borderId="49" xfId="0" applyFont="1" applyFill="1" applyBorder="1" applyAlignment="1" applyProtection="1">
      <alignment horizontal="center" vertical="center" wrapText="1"/>
    </xf>
    <xf numFmtId="0" fontId="45" fillId="12" borderId="26" xfId="0" applyFont="1" applyFill="1" applyBorder="1" applyAlignment="1" applyProtection="1">
      <alignment horizontal="center" vertical="center" wrapText="1"/>
      <protection locked="0"/>
    </xf>
    <xf numFmtId="0" fontId="50" fillId="13" borderId="9" xfId="0" applyFont="1" applyFill="1" applyBorder="1" applyAlignment="1" applyProtection="1">
      <alignment horizontal="center" vertical="center" wrapText="1"/>
    </xf>
    <xf numFmtId="0" fontId="45" fillId="13" borderId="9" xfId="0" applyFont="1" applyFill="1" applyBorder="1" applyAlignment="1" applyProtection="1">
      <alignment horizontal="center" vertical="center" wrapText="1"/>
    </xf>
    <xf numFmtId="0" fontId="54" fillId="0" borderId="5" xfId="0" applyFont="1" applyBorder="1" applyAlignment="1">
      <alignment horizontal="left" wrapText="1"/>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left" wrapText="1"/>
    </xf>
    <xf numFmtId="0" fontId="25" fillId="12" borderId="15" xfId="0" applyFont="1" applyFill="1" applyBorder="1" applyAlignment="1">
      <alignment horizontal="center" vertical="center" wrapText="1"/>
    </xf>
    <xf numFmtId="0" fontId="26" fillId="14" borderId="51"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8" fillId="0" borderId="52" xfId="0" applyFont="1" applyBorder="1" applyAlignment="1">
      <alignment horizontal="center" vertical="center" wrapText="1"/>
    </xf>
    <xf numFmtId="0" fontId="55" fillId="0" borderId="51" xfId="0" applyFont="1" applyBorder="1" applyAlignment="1">
      <alignment horizontal="center" vertical="center"/>
    </xf>
    <xf numFmtId="0" fontId="55" fillId="0" borderId="11" xfId="0" applyFont="1" applyBorder="1" applyAlignment="1">
      <alignment horizontal="center" vertical="center"/>
    </xf>
  </cellXfs>
  <cellStyles count="2">
    <cellStyle name="Normal" xfId="0" builtinId="0"/>
    <cellStyle name="Normal 2" xfId="1" xr:uid="{00000000-0005-0000-0000-000001000000}"/>
  </cellStyles>
  <dxfs count="129">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theme="0"/>
      </font>
    </dxf>
    <dxf>
      <font>
        <strike/>
        <color theme="0" tint="-0.24994659260841701"/>
      </font>
    </dxf>
    <dxf>
      <font>
        <strike/>
        <color theme="0" tint="-0.24994659260841701"/>
      </font>
    </dxf>
  </dxfs>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0</xdr:row>
      <xdr:rowOff>0</xdr:rowOff>
    </xdr:from>
    <xdr:to>
      <xdr:col>8</xdr:col>
      <xdr:colOff>449675</xdr:colOff>
      <xdr:row>5</xdr:row>
      <xdr:rowOff>144875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86625" y="0"/>
          <a:ext cx="1097375" cy="122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556260</xdr:colOff>
          <xdr:row>28</xdr:row>
          <xdr:rowOff>106680</xdr:rowOff>
        </xdr:from>
        <xdr:to>
          <xdr:col>8</xdr:col>
          <xdr:colOff>304800</xdr:colOff>
          <xdr:row>30</xdr:row>
          <xdr:rowOff>137160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Go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Q72"/>
  <sheetViews>
    <sheetView showGridLines="0" tabSelected="1" topLeftCell="A13" zoomScale="90" zoomScaleNormal="90" workbookViewId="0">
      <selection activeCell="F32" sqref="F32"/>
    </sheetView>
  </sheetViews>
  <sheetFormatPr defaultColWidth="8.77734375" defaultRowHeight="14.4"/>
  <cols>
    <col min="1" max="1" width="8.77734375" style="34"/>
    <col min="2" max="2" width="24.21875" style="34" customWidth="1"/>
    <col min="3" max="3" width="16.21875" style="34" customWidth="1"/>
    <col min="4" max="8" width="15.21875" style="34" customWidth="1"/>
    <col min="9" max="9" width="15.77734375" style="34" bestFit="1" customWidth="1"/>
    <col min="10" max="10" width="20.44140625" style="34" hidden="1" customWidth="1"/>
    <col min="11" max="11" width="10.77734375" style="34" hidden="1" customWidth="1"/>
    <col min="12" max="14" width="9.21875" style="34" hidden="1" customWidth="1"/>
    <col min="15" max="15" width="8.77734375" style="34" hidden="1" customWidth="1"/>
    <col min="16" max="16384" width="8.77734375" style="34"/>
  </cols>
  <sheetData>
    <row r="1" spans="2:17">
      <c r="B1" s="33"/>
      <c r="C1" s="33"/>
      <c r="D1" s="33"/>
      <c r="E1" s="33"/>
      <c r="F1" s="33"/>
      <c r="G1" s="33"/>
      <c r="H1" s="33"/>
      <c r="I1" s="33"/>
      <c r="J1" s="34" t="s">
        <v>103</v>
      </c>
    </row>
    <row r="2" spans="2:17">
      <c r="B2" s="33"/>
      <c r="C2" s="33"/>
      <c r="D2" s="33"/>
      <c r="E2" s="33"/>
      <c r="F2" s="33"/>
      <c r="G2" s="33"/>
      <c r="H2" s="33"/>
      <c r="I2" s="33"/>
      <c r="K2" s="35"/>
    </row>
    <row r="3" spans="2:17" ht="25.2">
      <c r="B3" s="33"/>
      <c r="C3" s="182" t="s">
        <v>91</v>
      </c>
      <c r="D3" s="182"/>
      <c r="E3" s="182"/>
      <c r="F3" s="182"/>
      <c r="G3" s="182"/>
      <c r="H3" s="182"/>
      <c r="I3" s="182"/>
    </row>
    <row r="4" spans="2:17">
      <c r="B4" s="33"/>
      <c r="C4" s="33"/>
      <c r="D4" s="33"/>
      <c r="E4" s="33"/>
      <c r="F4" s="33"/>
      <c r="G4" s="33"/>
      <c r="H4" s="33"/>
      <c r="I4" s="33"/>
    </row>
    <row r="5" spans="2:17">
      <c r="B5" s="36"/>
      <c r="C5" s="36"/>
      <c r="D5" s="36"/>
      <c r="E5" s="36"/>
      <c r="F5" s="36"/>
      <c r="G5" s="36"/>
      <c r="H5" s="36"/>
      <c r="I5" s="36"/>
    </row>
    <row r="6" spans="2:17" ht="27.75" customHeight="1">
      <c r="B6" s="198" t="s">
        <v>0</v>
      </c>
      <c r="C6" s="199"/>
      <c r="D6" s="200"/>
      <c r="E6" s="207" t="str">
        <f>Admin!G4</f>
        <v>Easter</v>
      </c>
      <c r="F6" s="208"/>
      <c r="G6" s="209"/>
      <c r="H6" s="196">
        <f>Admin!G3</f>
        <v>2020</v>
      </c>
      <c r="I6" s="197"/>
      <c r="J6" s="88">
        <v>43888.949131944442</v>
      </c>
    </row>
    <row r="7" spans="2:17" ht="36.75" customHeight="1">
      <c r="B7" s="211" t="s">
        <v>72</v>
      </c>
      <c r="C7" s="211"/>
      <c r="D7" s="212"/>
      <c r="E7" s="201" t="s">
        <v>70</v>
      </c>
      <c r="F7" s="202"/>
      <c r="G7" s="203"/>
      <c r="H7" s="37">
        <f>Admin!G6</f>
        <v>43899</v>
      </c>
      <c r="I7" s="38">
        <v>23.59</v>
      </c>
      <c r="J7" s="39" t="b">
        <f>IF(H7+1&gt;= J6,FALSE,TRUE)</f>
        <v>0</v>
      </c>
    </row>
    <row r="8" spans="2:17" ht="34.5" customHeight="1">
      <c r="B8" s="186" t="s">
        <v>73</v>
      </c>
      <c r="C8" s="186"/>
      <c r="D8" s="210"/>
      <c r="E8" s="204" t="s">
        <v>71</v>
      </c>
      <c r="F8" s="205"/>
      <c r="G8" s="206"/>
      <c r="H8" s="40">
        <f>Admin!G7</f>
        <v>43899</v>
      </c>
      <c r="I8" s="41">
        <v>0.99930555555555556</v>
      </c>
      <c r="J8" s="42">
        <f>MATCH("Total",J9:J120,0) +8</f>
        <v>33</v>
      </c>
    </row>
    <row r="9" spans="2:17" ht="36.75" customHeight="1">
      <c r="B9" s="186" t="s">
        <v>36</v>
      </c>
      <c r="C9" s="186"/>
      <c r="D9" s="186"/>
      <c r="E9" s="186"/>
      <c r="F9" s="186"/>
      <c r="G9" s="186"/>
      <c r="H9" s="186"/>
      <c r="I9" s="186"/>
      <c r="J9" s="42">
        <f>MATCH("Header",J10:J121,0) +9</f>
        <v>15</v>
      </c>
    </row>
    <row r="10" spans="2:17">
      <c r="J10" s="43">
        <f>MATCH("Payment",J11:J121,0) +10</f>
        <v>39</v>
      </c>
    </row>
    <row r="11" spans="2:17" ht="27" customHeight="1">
      <c r="B11" s="44" t="s">
        <v>88</v>
      </c>
      <c r="C11" s="183"/>
      <c r="D11" s="183"/>
      <c r="E11" s="183"/>
      <c r="F11" s="183"/>
      <c r="G11" s="44" t="s">
        <v>89</v>
      </c>
      <c r="H11" s="184"/>
      <c r="I11" s="185"/>
    </row>
    <row r="12" spans="2:17" ht="12.75" customHeight="1"/>
    <row r="13" spans="2:17" ht="51.75" customHeight="1">
      <c r="B13" s="224" t="s">
        <v>122</v>
      </c>
      <c r="C13" s="224"/>
      <c r="D13" s="224"/>
      <c r="E13" s="224"/>
      <c r="F13" s="224"/>
      <c r="G13" s="224"/>
      <c r="H13" s="224"/>
      <c r="I13" s="224"/>
      <c r="J13" s="45"/>
      <c r="K13" s="46"/>
      <c r="L13" s="47"/>
      <c r="M13" s="47"/>
      <c r="N13" s="48"/>
      <c r="O13" s="47"/>
      <c r="P13" s="47"/>
      <c r="Q13" s="47"/>
    </row>
    <row r="14" spans="2:17" ht="12.75" customHeight="1" thickBot="1">
      <c r="B14" s="49"/>
      <c r="C14" s="49"/>
      <c r="D14" s="49"/>
      <c r="E14" s="49"/>
      <c r="F14" s="49"/>
      <c r="G14" s="49"/>
      <c r="H14" s="49"/>
      <c r="I14" s="49"/>
      <c r="K14" s="46"/>
      <c r="L14" s="47"/>
      <c r="M14" s="47"/>
      <c r="N14" s="48"/>
      <c r="O14" s="47"/>
      <c r="P14" s="47"/>
      <c r="Q14" s="47"/>
    </row>
    <row r="15" spans="2:17" ht="39.75" customHeight="1" thickBot="1">
      <c r="B15" s="50" t="s">
        <v>1</v>
      </c>
      <c r="C15" s="51" t="s">
        <v>2</v>
      </c>
      <c r="D15" s="52" t="s">
        <v>3</v>
      </c>
      <c r="E15" s="53" t="s">
        <v>4</v>
      </c>
      <c r="F15" s="53" t="s">
        <v>5</v>
      </c>
      <c r="G15" s="51" t="s">
        <v>6</v>
      </c>
      <c r="H15" s="52" t="s">
        <v>7</v>
      </c>
      <c r="I15" s="54" t="s">
        <v>11</v>
      </c>
      <c r="J15" s="45" t="s">
        <v>75</v>
      </c>
      <c r="K15" s="55"/>
      <c r="L15" s="56"/>
      <c r="M15" s="56"/>
      <c r="N15" s="57"/>
      <c r="O15" s="56"/>
      <c r="P15" s="56"/>
      <c r="Q15" s="56"/>
    </row>
    <row r="16" spans="2:17" ht="15" thickBot="1"/>
    <row r="17" spans="2:14" ht="15" thickBot="1">
      <c r="B17" s="213" t="s">
        <v>126</v>
      </c>
      <c r="C17" s="126" t="s">
        <v>76</v>
      </c>
      <c r="D17" s="176" t="s">
        <v>123</v>
      </c>
      <c r="E17" s="176" t="s">
        <v>123</v>
      </c>
      <c r="F17" s="176" t="s">
        <v>123</v>
      </c>
      <c r="G17" s="179" t="s">
        <v>123</v>
      </c>
      <c r="H17" s="129"/>
      <c r="I17" s="130">
        <f>SUM(J17:N17)</f>
        <v>0</v>
      </c>
      <c r="J17" s="90">
        <f>IF(OR(D17="",D17=Admin!$D$16, D17=Admin!$D$12),0,IF('Holiday club booking form'!$J$7,'Terms &amp; Conditions'!$G$4,'Terms &amp; Conditions'!$F$4))</f>
        <v>0</v>
      </c>
      <c r="K17" s="90">
        <f>IF(OR(E17="",E17=Admin!$D$16, E17=Admin!$D$12),0,IF('Holiday club booking form'!$J$7,'Terms &amp; Conditions'!$G$4,'Terms &amp; Conditions'!$F$4))</f>
        <v>0</v>
      </c>
      <c r="L17" s="90">
        <f>IF(OR(F17="",F17=Admin!$D$16, F17=Admin!$D$12),0,IF('Holiday club booking form'!$J$7,'Terms &amp; Conditions'!$G$4,'Terms &amp; Conditions'!$F$4))</f>
        <v>0</v>
      </c>
      <c r="M17" s="90">
        <f>IF(OR(G17="",G17=Admin!$D$16, G17=Admin!$D$12),0,IF('Holiday club booking form'!$J$7,'Terms &amp; Conditions'!$G$4,'Terms &amp; Conditions'!$F$4))</f>
        <v>0</v>
      </c>
      <c r="N17" s="90">
        <f>IF(OR(H17="",H17=Admin!$D$16, H17=Admin!$D$12),0,IF('Holiday club booking form'!$J$7,'Terms &amp; Conditions'!$G$4,'Terms &amp; Conditions'!$F$4))</f>
        <v>0</v>
      </c>
    </row>
    <row r="18" spans="2:14" ht="15" thickBot="1">
      <c r="B18" s="214"/>
      <c r="C18" s="168" t="s">
        <v>77</v>
      </c>
      <c r="D18" s="177"/>
      <c r="E18" s="177"/>
      <c r="F18" s="177"/>
      <c r="G18" s="180"/>
      <c r="H18" s="133"/>
      <c r="I18" s="134">
        <f>SUM(J18:N18)</f>
        <v>0</v>
      </c>
      <c r="J18" s="90">
        <f>IF(OR(D18="",D18=Admin!$D$16, D18=Admin!$D$12),0,IF('Holiday club booking form'!$J$7,'Terms &amp; Conditions'!$G$5,'Terms &amp; Conditions'!$F$5))</f>
        <v>0</v>
      </c>
      <c r="K18" s="90">
        <f>IF(OR(E18="",E18=Admin!$D$16, E18=Admin!$D$12),0,IF('Holiday club booking form'!$J$7,'Terms &amp; Conditions'!$G$5,'Terms &amp; Conditions'!$F$5))</f>
        <v>0</v>
      </c>
      <c r="L18" s="90">
        <f>IF(OR(F18="",F18=Admin!$D$16, F18=Admin!$D$12),0,IF('Holiday club booking form'!$J$7,'Terms &amp; Conditions'!$G$5,'Terms &amp; Conditions'!$F$5))</f>
        <v>0</v>
      </c>
      <c r="M18" s="90">
        <f>IF(OR(G18="",G18=Admin!$D$16, G18=Admin!$D$12),0,IF('Holiday club booking form'!$J$7,'Terms &amp; Conditions'!$G$5,'Terms &amp; Conditions'!$F$5))</f>
        <v>0</v>
      </c>
      <c r="N18" s="90">
        <f>IF(OR(H18="",H18=Admin!$D$16, H18=Admin!$D$12),0,IF('Holiday club booking form'!$J$7,'Terms &amp; Conditions'!$G$5,'Terms &amp; Conditions'!$F$5))</f>
        <v>0</v>
      </c>
    </row>
    <row r="19" spans="2:14" ht="15" thickBot="1">
      <c r="B19" s="214"/>
      <c r="C19" s="169" t="s">
        <v>78</v>
      </c>
      <c r="D19" s="177"/>
      <c r="E19" s="177"/>
      <c r="F19" s="177"/>
      <c r="G19" s="180"/>
      <c r="H19" s="171"/>
      <c r="I19" s="139">
        <f>SUM(J19:N19)</f>
        <v>0</v>
      </c>
      <c r="J19" s="90">
        <f>IF(OR(D19="",D19=Admin!$D$16, D19=Admin!$D$12),0,IF('Holiday club booking form'!$J$7,'Terms &amp; Conditions'!$G$6,'Terms &amp; Conditions'!$F$6))</f>
        <v>0</v>
      </c>
      <c r="K19" s="90">
        <f>IF(OR(E19="",E19=Admin!$D$16, E19=Admin!$D$12),0,IF('Holiday club booking form'!$J$7,'Terms &amp; Conditions'!$G$6,'Terms &amp; Conditions'!$F$6))</f>
        <v>0</v>
      </c>
      <c r="L19" s="90">
        <f>IF(OR(F19="",F19=Admin!$D$16, F19=Admin!$D$12),0,IF('Holiday club booking form'!$J$7,'Terms &amp; Conditions'!$G$6,'Terms &amp; Conditions'!$F$6))</f>
        <v>0</v>
      </c>
      <c r="M19" s="90">
        <f>IF(OR(G19="",G19=Admin!$D$16, G19=Admin!$D$12),0,IF('Holiday club booking form'!$J$7,'Terms &amp; Conditions'!$G$6,'Terms &amp; Conditions'!$F$6))</f>
        <v>0</v>
      </c>
      <c r="N19" s="90">
        <f>IF(OR(H19="",H19=Admin!$D$16, H19=Admin!$D$12),0,IF('Holiday club booking form'!$J$7,'Terms &amp; Conditions'!$G$6,'Terms &amp; Conditions'!$F$6))</f>
        <v>0</v>
      </c>
    </row>
    <row r="20" spans="2:14" ht="15" thickBot="1">
      <c r="B20" s="215"/>
      <c r="C20" s="170" t="s">
        <v>79</v>
      </c>
      <c r="D20" s="178"/>
      <c r="E20" s="178"/>
      <c r="F20" s="178"/>
      <c r="G20" s="181"/>
      <c r="H20" s="172"/>
      <c r="I20" s="173">
        <f>SUM(J20:N20)</f>
        <v>0</v>
      </c>
      <c r="J20" s="90">
        <f>IF(OR(D20="",D20=Admin!$D$16, D20=Admin!$D$12),0,IF('Holiday club booking form'!$J$7,'Terms &amp; Conditions'!$G$6,'Terms &amp; Conditions'!$F$6))</f>
        <v>0</v>
      </c>
      <c r="K20" s="90">
        <f>IF(OR(E20="",E20=Admin!$D$16, E20=Admin!$D$12),0,IF('Holiday club booking form'!$J$7,'Terms &amp; Conditions'!$G$6,'Terms &amp; Conditions'!$F$6))</f>
        <v>0</v>
      </c>
      <c r="L20" s="90">
        <f>IF(OR(F20="",F20=Admin!$D$16, F20=Admin!$D$12),0,IF('Holiday club booking form'!$J$7,'Terms &amp; Conditions'!$G$6,'Terms &amp; Conditions'!$F$6))</f>
        <v>0</v>
      </c>
      <c r="M20" s="90">
        <f>IF(OR(G20="",G20=Admin!$D$16, G20=Admin!$D$12),0,IF('Holiday club booking form'!$J$7,'Terms &amp; Conditions'!$G$6,'Terms &amp; Conditions'!$F$6))</f>
        <v>0</v>
      </c>
      <c r="N20" s="90">
        <f>IF(OR(H20="",H20=Admin!$D$16, H20=Admin!$D$12),0,IF('Holiday club booking form'!$J$7,'Terms &amp; Conditions'!$G$6,'Terms &amp; Conditions'!$F$6))</f>
        <v>0</v>
      </c>
    </row>
    <row r="21" spans="2:14" ht="15" thickBot="1">
      <c r="B21" s="90"/>
      <c r="C21" s="90"/>
      <c r="D21" s="90"/>
      <c r="E21" s="90"/>
      <c r="F21" s="90"/>
      <c r="G21" s="90"/>
      <c r="H21" s="90"/>
      <c r="I21" s="156"/>
      <c r="J21" s="90"/>
      <c r="K21" s="90"/>
      <c r="L21" s="90"/>
      <c r="M21" s="90"/>
      <c r="N21" s="90"/>
    </row>
    <row r="22" spans="2:14" ht="15" thickBot="1">
      <c r="B22" s="213" t="s">
        <v>125</v>
      </c>
      <c r="C22" s="126" t="s">
        <v>76</v>
      </c>
      <c r="D22" s="127"/>
      <c r="E22" s="128"/>
      <c r="F22" s="128"/>
      <c r="G22" s="165"/>
      <c r="H22" s="235" t="s">
        <v>16</v>
      </c>
      <c r="I22" s="174">
        <f>SUM(J22:N22)</f>
        <v>0</v>
      </c>
      <c r="J22" s="90">
        <f>IF(OR(D22="",D22=Admin!$D$16, D22=Admin!$D$12),0,IF('Holiday club booking form'!$J$7,'Terms &amp; Conditions'!$G$4,'Terms &amp; Conditions'!$F$4))</f>
        <v>0</v>
      </c>
      <c r="K22" s="90">
        <f>IF(OR(E22="",E22=Admin!$D$16, E22=Admin!$D$12),0,IF('Holiday club booking form'!$J$7,'Terms &amp; Conditions'!$G$4,'Terms &amp; Conditions'!$F$4))</f>
        <v>0</v>
      </c>
      <c r="L22" s="90">
        <f>IF(OR(F22="",F22=Admin!$D$16, F22=Admin!$D$12),0,IF('Holiday club booking form'!$J$7,'Terms &amp; Conditions'!$G$4,'Terms &amp; Conditions'!$F$4))</f>
        <v>0</v>
      </c>
      <c r="M22" s="90">
        <f>IF(OR(G22="",G22=Admin!$D$16, G22=Admin!$D$12),0,IF('Holiday club booking form'!$J$7,'Terms &amp; Conditions'!$G$4,'Terms &amp; Conditions'!$F$4))</f>
        <v>0</v>
      </c>
      <c r="N22" s="90">
        <f>IF(OR(H22="",H22=Admin!$D$16, H22=Admin!$D$12),0,IF('Holiday club booking form'!$J$7,'Terms &amp; Conditions'!$G$4,'Terms &amp; Conditions'!$F$4))</f>
        <v>0</v>
      </c>
    </row>
    <row r="23" spans="2:14" ht="15" thickBot="1">
      <c r="B23" s="214"/>
      <c r="C23" s="133" t="s">
        <v>77</v>
      </c>
      <c r="D23" s="133"/>
      <c r="E23" s="133"/>
      <c r="F23" s="133"/>
      <c r="G23" s="166"/>
      <c r="H23" s="180"/>
      <c r="I23" s="175">
        <f>SUM(J23:N23)</f>
        <v>0</v>
      </c>
      <c r="J23" s="90">
        <f>IF(OR(D23="",D23=Admin!$D$16, D23=Admin!$D$12),0,IF('Holiday club booking form'!$J$7,'Terms &amp; Conditions'!$G$5,'Terms &amp; Conditions'!$F$5))</f>
        <v>0</v>
      </c>
      <c r="K23" s="90">
        <f>IF(OR(E23="",E23=Admin!$D$16, E23=Admin!$D$12),0,IF('Holiday club booking form'!$J$7,'Terms &amp; Conditions'!$G$5,'Terms &amp; Conditions'!$F$5))</f>
        <v>0</v>
      </c>
      <c r="L23" s="90">
        <f>IF(OR(F23="",F23=Admin!$D$16, F23=Admin!$D$12),0,IF('Holiday club booking form'!$J$7,'Terms &amp; Conditions'!$G$5,'Terms &amp; Conditions'!$F$5))</f>
        <v>0</v>
      </c>
      <c r="M23" s="90">
        <f>IF(OR(G23="",G23=Admin!$D$16, G23=Admin!$D$12),0,IF('Holiday club booking form'!$J$7,'Terms &amp; Conditions'!$G$5,'Terms &amp; Conditions'!$F$5))</f>
        <v>0</v>
      </c>
      <c r="N23" s="90">
        <f>IF(OR(H23="",H23=Admin!$D$16, H23=Admin!$D$12),0,IF('Holiday club booking form'!$J$7,'Terms &amp; Conditions'!$G$5,'Terms &amp; Conditions'!$F$5))</f>
        <v>0</v>
      </c>
    </row>
    <row r="24" spans="2:14" ht="15" thickBot="1">
      <c r="B24" s="214"/>
      <c r="C24" s="136" t="s">
        <v>78</v>
      </c>
      <c r="D24" s="137"/>
      <c r="E24" s="137"/>
      <c r="F24" s="137"/>
      <c r="G24" s="138"/>
      <c r="H24" s="180"/>
      <c r="I24" s="167">
        <f>SUM(J24:N24)</f>
        <v>0</v>
      </c>
      <c r="J24" s="90">
        <f>IF(OR(D24="",D24=Admin!$D$16, D24=Admin!$D$12),0,IF('Holiday club booking form'!$J$7,'Terms &amp; Conditions'!$G$6,'Terms &amp; Conditions'!$F$6))</f>
        <v>0</v>
      </c>
      <c r="K24" s="90">
        <f>IF(OR(E24="",E24=Admin!$D$16, E24=Admin!$D$12),0,IF('Holiday club booking form'!$J$7,'Terms &amp; Conditions'!$G$6,'Terms &amp; Conditions'!$F$6))</f>
        <v>0</v>
      </c>
      <c r="L24" s="90">
        <f>IF(OR(F24="",F24=Admin!$D$16, F24=Admin!$D$12),0,IF('Holiday club booking form'!$J$7,'Terms &amp; Conditions'!$G$6,'Terms &amp; Conditions'!$F$6))</f>
        <v>0</v>
      </c>
      <c r="M24" s="90">
        <f>IF(OR(G24="",G24=Admin!$D$16, G24=Admin!$D$12),0,IF('Holiday club booking form'!$J$7,'Terms &amp; Conditions'!$G$6,'Terms &amp; Conditions'!$F$6))</f>
        <v>0</v>
      </c>
      <c r="N24" s="90">
        <f>IF(OR(H24="",H24=Admin!$D$16, H24=Admin!$D$12),0,IF('Holiday club booking form'!$J$7,'Terms &amp; Conditions'!$G$6,'Terms &amp; Conditions'!$F$6))</f>
        <v>0</v>
      </c>
    </row>
    <row r="25" spans="2:14" ht="15" thickBot="1">
      <c r="B25" s="215"/>
      <c r="C25" s="140" t="s">
        <v>79</v>
      </c>
      <c r="D25" s="141"/>
      <c r="E25" s="141"/>
      <c r="F25" s="141"/>
      <c r="G25" s="142"/>
      <c r="H25" s="181"/>
      <c r="I25" s="167">
        <f>SUM(J25:N25)</f>
        <v>0</v>
      </c>
      <c r="J25" s="90">
        <f>IF(OR(D25="",D25=Admin!$D$16, D25=Admin!$D$12),0,IF('Holiday club booking form'!$J$7,'Terms &amp; Conditions'!$G$6,'Terms &amp; Conditions'!$F$6))</f>
        <v>0</v>
      </c>
      <c r="K25" s="90">
        <f>IF(OR(E25="",E25=Admin!$D$16, E25=Admin!$D$12),0,IF('Holiday club booking form'!$J$7,'Terms &amp; Conditions'!$G$6,'Terms &amp; Conditions'!$F$6))</f>
        <v>0</v>
      </c>
      <c r="L25" s="90">
        <f>IF(OR(F25="",F25=Admin!$D$16, F25=Admin!$D$12),0,IF('Holiday club booking form'!$J$7,'Terms &amp; Conditions'!$G$6,'Terms &amp; Conditions'!$F$6))</f>
        <v>0</v>
      </c>
      <c r="M25" s="90">
        <f>IF(OR(G25="",G25=Admin!$D$16, G25=Admin!$D$12),0,IF('Holiday club booking form'!$J$7,'Terms &amp; Conditions'!$G$6,'Terms &amp; Conditions'!$F$6))</f>
        <v>0</v>
      </c>
      <c r="N25" s="90">
        <f>IF(OR(H25="",H25=Admin!$D$16, H25=Admin!$D$12),0,IF('Holiday club booking form'!$J$7,'Terms &amp; Conditions'!$G$6,'Terms &amp; Conditions'!$F$6))</f>
        <v>0</v>
      </c>
    </row>
    <row r="26" spans="2:14" ht="15" thickBot="1">
      <c r="B26" s="90"/>
      <c r="C26" s="90"/>
      <c r="D26" s="90"/>
      <c r="E26" s="90"/>
      <c r="F26" s="90"/>
      <c r="G26" s="90"/>
      <c r="H26" s="90"/>
      <c r="I26" s="90"/>
      <c r="J26" s="90"/>
      <c r="K26" s="90"/>
      <c r="L26" s="90"/>
      <c r="M26" s="90"/>
      <c r="N26" s="90"/>
    </row>
    <row r="27" spans="2:14" ht="15" thickBot="1">
      <c r="B27" s="213" t="s">
        <v>124</v>
      </c>
      <c r="C27" s="126" t="s">
        <v>76</v>
      </c>
      <c r="D27" s="235" t="s">
        <v>16</v>
      </c>
      <c r="E27" s="236"/>
      <c r="F27" s="128"/>
      <c r="G27" s="128"/>
      <c r="H27" s="129"/>
      <c r="I27" s="130">
        <f>SUM(J27:N27)</f>
        <v>0</v>
      </c>
      <c r="J27" s="90">
        <f>IF(OR(D27="",D27=Admin!$D$16, D27=Admin!$D$12),0,IF('Holiday club booking form'!$J$7,'Terms &amp; Conditions'!$G$4,'Terms &amp; Conditions'!$F$4))</f>
        <v>0</v>
      </c>
      <c r="K27" s="90">
        <f>IF(OR(E27="",E27=Admin!$D$16, E27=Admin!$D$12),0,IF('Holiday club booking form'!$J$7,'Terms &amp; Conditions'!$G$4,'Terms &amp; Conditions'!$F$4))</f>
        <v>0</v>
      </c>
      <c r="L27" s="90">
        <f>IF(OR(F27="",F27=Admin!$D$16, F27=Admin!$D$12),0,IF('Holiday club booking form'!$J$7,'Terms &amp; Conditions'!$G$4,'Terms &amp; Conditions'!$F$4))</f>
        <v>0</v>
      </c>
      <c r="M27" s="90">
        <f>IF(OR(G27="",G27=Admin!$D$16, G27=Admin!$D$12),0,IF('Holiday club booking form'!$J$7,'Terms &amp; Conditions'!$G$4,'Terms &amp; Conditions'!$F$4))</f>
        <v>0</v>
      </c>
      <c r="N27" s="90">
        <f>IF(OR(H27="",H27=Admin!$D$16, H27=Admin!$D$12),0,IF('Holiday club booking form'!$J$7,'Terms &amp; Conditions'!$G$4,'Terms &amp; Conditions'!$F$4))</f>
        <v>0</v>
      </c>
    </row>
    <row r="28" spans="2:14" ht="15" thickBot="1">
      <c r="B28" s="214"/>
      <c r="C28" s="168" t="s">
        <v>77</v>
      </c>
      <c r="D28" s="180"/>
      <c r="E28" s="237"/>
      <c r="F28" s="133"/>
      <c r="G28" s="133"/>
      <c r="H28" s="133"/>
      <c r="I28" s="134">
        <f>SUM(J28:N28)</f>
        <v>0</v>
      </c>
      <c r="J28" s="90">
        <f>IF(OR(D28="",D28=Admin!$D$16, D28=Admin!$D$12),0,IF('Holiday club booking form'!$J$7,'Terms &amp; Conditions'!$G$5,'Terms &amp; Conditions'!$F$5))</f>
        <v>0</v>
      </c>
      <c r="K28" s="90">
        <f>IF(OR(E28="",E28=Admin!$D$16, E28=Admin!$D$12),0,IF('Holiday club booking form'!$J$7,'Terms &amp; Conditions'!$G$5,'Terms &amp; Conditions'!$F$5))</f>
        <v>0</v>
      </c>
      <c r="L28" s="90">
        <f>IF(OR(F28="",F28=Admin!$D$16, F28=Admin!$D$12),0,IF('Holiday club booking form'!$J$7,'Terms &amp; Conditions'!$G$5,'Terms &amp; Conditions'!$F$5))</f>
        <v>0</v>
      </c>
      <c r="M28" s="90">
        <f>IF(OR(G28="",G28=Admin!$D$16, G28=Admin!$D$12),0,IF('Holiday club booking form'!$J$7,'Terms &amp; Conditions'!$G$5,'Terms &amp; Conditions'!$F$5))</f>
        <v>0</v>
      </c>
      <c r="N28" s="90">
        <f>IF(OR(H28="",H28=Admin!$D$16, H28=Admin!$D$12),0,IF('Holiday club booking form'!$J$7,'Terms &amp; Conditions'!$G$5,'Terms &amp; Conditions'!$F$5))</f>
        <v>0</v>
      </c>
    </row>
    <row r="29" spans="2:14" ht="15" thickBot="1">
      <c r="B29" s="214"/>
      <c r="C29" s="169" t="s">
        <v>78</v>
      </c>
      <c r="D29" s="180"/>
      <c r="E29" s="238"/>
      <c r="F29" s="137"/>
      <c r="G29" s="137"/>
      <c r="H29" s="138"/>
      <c r="I29" s="139">
        <f>SUM(J29:N29)</f>
        <v>0</v>
      </c>
      <c r="J29" s="90">
        <f>IF(OR(D29="",D29=Admin!$D$16, D29=Admin!$D$12),0,IF('Holiday club booking form'!$J$7,'Terms &amp; Conditions'!$G$6,'Terms &amp; Conditions'!$F$6))</f>
        <v>0</v>
      </c>
      <c r="K29" s="90">
        <f>IF(OR(E29="",E29=Admin!$D$16, E29=Admin!$D$12),0,IF('Holiday club booking form'!$J$7,'Terms &amp; Conditions'!$G$6,'Terms &amp; Conditions'!$F$6))</f>
        <v>0</v>
      </c>
      <c r="L29" s="90">
        <f>IF(OR(F29="",F29=Admin!$D$16, F29=Admin!$D$12),0,IF('Holiday club booking form'!$J$7,'Terms &amp; Conditions'!$G$6,'Terms &amp; Conditions'!$F$6))</f>
        <v>0</v>
      </c>
      <c r="M29" s="90">
        <f>IF(OR(G29="",G29=Admin!$D$16, G29=Admin!$D$12),0,IF('Holiday club booking form'!$J$7,'Terms &amp; Conditions'!$G$6,'Terms &amp; Conditions'!$F$6))</f>
        <v>0</v>
      </c>
      <c r="N29" s="90">
        <f>IF(OR(H29="",H29=Admin!$D$16, H29=Admin!$D$12),0,IF('Holiday club booking form'!$J$7,'Terms &amp; Conditions'!$G$6,'Terms &amp; Conditions'!$F$6))</f>
        <v>0</v>
      </c>
    </row>
    <row r="30" spans="2:14" ht="15" thickBot="1">
      <c r="B30" s="215"/>
      <c r="C30" s="170" t="s">
        <v>79</v>
      </c>
      <c r="D30" s="181"/>
      <c r="E30" s="238"/>
      <c r="F30" s="141"/>
      <c r="G30" s="141"/>
      <c r="H30" s="142"/>
      <c r="I30" s="139">
        <f>SUM(J30:N30)</f>
        <v>0</v>
      </c>
      <c r="J30" s="90">
        <f>IF(OR(D30="",D30=Admin!$D$16, D30=Admin!$D$12),0,IF('Holiday club booking form'!$J$7,'Terms &amp; Conditions'!$G$6,'Terms &amp; Conditions'!$F$6))</f>
        <v>0</v>
      </c>
      <c r="K30" s="90">
        <f>IF(OR(E30="",E30=Admin!$D$16, E30=Admin!$D$12),0,IF('Holiday club booking form'!$J$7,'Terms &amp; Conditions'!$G$6,'Terms &amp; Conditions'!$F$6))</f>
        <v>0</v>
      </c>
      <c r="L30" s="90">
        <f>IF(OR(F30="",F30=Admin!$D$16, F30=Admin!$D$12),0,IF('Holiday club booking form'!$J$7,'Terms &amp; Conditions'!$G$6,'Terms &amp; Conditions'!$F$6))</f>
        <v>0</v>
      </c>
      <c r="M30" s="90">
        <f>IF(OR(G30="",G30=Admin!$D$16, G30=Admin!$D$12),0,IF('Holiday club booking form'!$J$7,'Terms &amp; Conditions'!$G$6,'Terms &amp; Conditions'!$F$6))</f>
        <v>0</v>
      </c>
      <c r="N30" s="90">
        <f>IF(OR(H30="",H30=Admin!$D$16, H30=Admin!$D$12),0,IF('Holiday club booking form'!$J$7,'Terms &amp; Conditions'!$G$6,'Terms &amp; Conditions'!$F$6))</f>
        <v>0</v>
      </c>
    </row>
    <row r="31" spans="2:14">
      <c r="B31" s="90"/>
      <c r="C31" s="90"/>
      <c r="D31" s="90"/>
      <c r="E31" s="144" t="s">
        <v>128</v>
      </c>
      <c r="F31" s="90"/>
      <c r="G31" s="90"/>
      <c r="H31" s="90"/>
      <c r="I31" s="90"/>
      <c r="J31" s="90"/>
      <c r="K31" s="90"/>
      <c r="L31" s="90"/>
      <c r="M31" s="90"/>
      <c r="N31" s="90"/>
    </row>
    <row r="32" spans="2:14" ht="15" thickBot="1">
      <c r="B32" s="90"/>
      <c r="C32" s="90"/>
      <c r="D32" s="90"/>
      <c r="E32" s="3" t="s">
        <v>127</v>
      </c>
      <c r="F32" s="90"/>
      <c r="G32" s="90"/>
      <c r="H32" s="90"/>
      <c r="I32" s="156"/>
      <c r="J32" s="90"/>
      <c r="K32" s="90"/>
      <c r="L32" s="90"/>
      <c r="M32" s="90"/>
      <c r="N32" s="90"/>
    </row>
    <row r="33" spans="2:14" ht="31.8" thickBot="1">
      <c r="C33" s="226" t="s">
        <v>69</v>
      </c>
      <c r="D33" s="227"/>
      <c r="E33" s="227"/>
      <c r="F33" s="227"/>
      <c r="G33" s="228"/>
      <c r="H33" s="58" t="s">
        <v>92</v>
      </c>
      <c r="I33" s="157">
        <f>SUM(I16:I32)</f>
        <v>0</v>
      </c>
      <c r="J33" s="45" t="s">
        <v>29</v>
      </c>
      <c r="K33" s="55"/>
      <c r="L33" s="47"/>
      <c r="M33" s="47"/>
      <c r="N33" s="48"/>
    </row>
    <row r="34" spans="2:14" ht="18.600000000000001">
      <c r="C34" s="159"/>
      <c r="D34" s="59"/>
      <c r="E34" s="59"/>
      <c r="F34" s="59"/>
      <c r="G34" s="59"/>
      <c r="H34" s="60"/>
      <c r="I34" s="158"/>
      <c r="J34" s="45"/>
      <c r="K34" s="55"/>
      <c r="L34" s="47"/>
      <c r="M34" s="47"/>
      <c r="N34" s="48"/>
    </row>
    <row r="35" spans="2:14" ht="18.600000000000001">
      <c r="B35" s="195" t="s">
        <v>68</v>
      </c>
      <c r="C35" s="195"/>
      <c r="D35" s="195"/>
      <c r="E35" s="187" t="s">
        <v>90</v>
      </c>
      <c r="F35" s="188"/>
      <c r="G35" s="225" t="s">
        <v>40</v>
      </c>
      <c r="H35" s="225"/>
      <c r="I35" s="61"/>
      <c r="J35" s="45"/>
      <c r="K35" s="55"/>
      <c r="L35" s="47"/>
      <c r="M35" s="47"/>
      <c r="N35" s="48"/>
    </row>
    <row r="36" spans="2:14" ht="18.600000000000001">
      <c r="B36" s="195"/>
      <c r="C36" s="195"/>
      <c r="D36" s="195"/>
      <c r="E36" s="189"/>
      <c r="F36" s="190"/>
      <c r="G36" s="225" t="s">
        <v>39</v>
      </c>
      <c r="H36" s="225"/>
      <c r="I36" s="61"/>
      <c r="J36" s="45"/>
      <c r="K36" s="55"/>
      <c r="L36" s="47"/>
      <c r="M36" s="47"/>
      <c r="N36" s="48"/>
    </row>
    <row r="37" spans="2:14" ht="18.600000000000001">
      <c r="B37" s="62"/>
      <c r="C37" s="63"/>
      <c r="D37" s="64"/>
      <c r="E37" s="189"/>
      <c r="F37" s="190"/>
      <c r="G37" s="229" t="s">
        <v>43</v>
      </c>
      <c r="H37" s="230"/>
      <c r="I37" s="61"/>
      <c r="J37" s="45"/>
      <c r="K37" s="55"/>
      <c r="L37" s="47"/>
      <c r="M37" s="47"/>
      <c r="N37" s="48"/>
    </row>
    <row r="38" spans="2:14" ht="18.600000000000001">
      <c r="B38" s="65" t="s">
        <v>38</v>
      </c>
      <c r="C38" s="193"/>
      <c r="D38" s="194"/>
      <c r="E38" s="191"/>
      <c r="F38" s="192"/>
      <c r="G38" s="225" t="s">
        <v>37</v>
      </c>
      <c r="H38" s="225"/>
      <c r="I38" s="61"/>
      <c r="J38" s="45"/>
      <c r="K38" s="55"/>
      <c r="L38" s="47"/>
      <c r="M38" s="47"/>
      <c r="N38" s="48"/>
    </row>
    <row r="39" spans="2:14" ht="19.8">
      <c r="B39" s="66"/>
      <c r="C39" s="46"/>
      <c r="D39" s="46"/>
      <c r="E39" s="67"/>
      <c r="F39" s="67"/>
      <c r="G39" s="68"/>
      <c r="H39" s="69" t="s">
        <v>46</v>
      </c>
      <c r="I39" s="70">
        <f>SUM(I35:I38)</f>
        <v>0</v>
      </c>
      <c r="J39" s="45" t="s">
        <v>102</v>
      </c>
      <c r="K39" s="55"/>
      <c r="L39" s="47"/>
      <c r="M39" s="47"/>
      <c r="N39" s="48"/>
    </row>
    <row r="40" spans="2:14" ht="19.2" thickBot="1">
      <c r="B40" s="71"/>
      <c r="C40" s="46"/>
      <c r="D40" s="47"/>
      <c r="E40" s="47"/>
      <c r="F40" s="226" t="s">
        <v>74</v>
      </c>
      <c r="G40" s="231"/>
      <c r="H40" s="231"/>
      <c r="I40" s="231"/>
      <c r="K40" s="46"/>
      <c r="L40" s="47"/>
      <c r="M40" s="47"/>
      <c r="N40" s="48"/>
    </row>
    <row r="41" spans="2:14" ht="19.2" thickBot="1">
      <c r="B41" s="72" t="s">
        <v>8</v>
      </c>
      <c r="C41" s="73" t="s">
        <v>9</v>
      </c>
      <c r="D41" s="73" t="s">
        <v>42</v>
      </c>
      <c r="F41" s="232"/>
      <c r="G41" s="233"/>
      <c r="H41" s="74" t="s">
        <v>31</v>
      </c>
      <c r="I41" s="74" t="s">
        <v>32</v>
      </c>
      <c r="K41" s="46"/>
      <c r="L41" s="47"/>
      <c r="M41" s="47"/>
      <c r="N41" s="48"/>
    </row>
    <row r="42" spans="2:14" ht="19.2" thickBot="1">
      <c r="B42" s="222" t="s">
        <v>17</v>
      </c>
      <c r="C42" s="223"/>
      <c r="D42" s="75"/>
      <c r="F42" s="234" t="str">
        <f>Admin!O4</f>
        <v>Full Day</v>
      </c>
      <c r="G42" s="233"/>
      <c r="H42" s="76">
        <f>Admin!P4</f>
        <v>24.87</v>
      </c>
      <c r="I42" s="77">
        <f>Admin!Q4</f>
        <v>30.04</v>
      </c>
      <c r="K42" s="46"/>
      <c r="L42" s="47"/>
      <c r="M42" s="47"/>
      <c r="N42" s="48"/>
    </row>
    <row r="43" spans="2:14" ht="19.2" thickBot="1">
      <c r="F43" s="216" t="str">
        <f>Admin!O5</f>
        <v>School Day (8.30 - 15.30</v>
      </c>
      <c r="G43" s="217"/>
      <c r="H43" s="78">
        <f>Admin!P5</f>
        <v>19.79</v>
      </c>
      <c r="I43" s="79">
        <f>Admin!Q5</f>
        <v>22.94</v>
      </c>
      <c r="K43" s="46"/>
      <c r="L43" s="47"/>
      <c r="M43" s="47"/>
      <c r="N43" s="48"/>
    </row>
    <row r="44" spans="2:14" ht="19.2" thickBot="1">
      <c r="F44" s="218" t="str">
        <f>Admin!O6</f>
        <v>Half day am (7:45 - 13.00)</v>
      </c>
      <c r="G44" s="219"/>
      <c r="H44" s="80">
        <f>Admin!P6</f>
        <v>15.63</v>
      </c>
      <c r="I44" s="81">
        <f>Admin!Q6</f>
        <v>18.170000000000002</v>
      </c>
      <c r="K44" s="46"/>
      <c r="L44" s="47"/>
      <c r="M44" s="47"/>
      <c r="N44" s="48"/>
    </row>
    <row r="45" spans="2:14" ht="15" thickBot="1">
      <c r="F45" s="220" t="str">
        <f>Admin!O7</f>
        <v>Half day pm (13.00 - 18.00)</v>
      </c>
      <c r="G45" s="221"/>
      <c r="H45" s="82">
        <f>Admin!P7</f>
        <v>15.63</v>
      </c>
      <c r="I45" s="83">
        <f>Admin!Q7</f>
        <v>18.170000000000002</v>
      </c>
    </row>
    <row r="46" spans="2:14">
      <c r="K46" s="84"/>
    </row>
    <row r="47" spans="2:14">
      <c r="K47" s="84"/>
    </row>
    <row r="48" spans="2:14">
      <c r="K48" s="84"/>
    </row>
    <row r="49" spans="11:11">
      <c r="K49" s="84"/>
    </row>
    <row r="50" spans="11:11">
      <c r="K50" s="84"/>
    </row>
    <row r="51" spans="11:11">
      <c r="K51" s="84"/>
    </row>
    <row r="52" spans="11:11">
      <c r="K52" s="84"/>
    </row>
    <row r="53" spans="11:11">
      <c r="K53" s="84"/>
    </row>
    <row r="54" spans="11:11">
      <c r="K54" s="84"/>
    </row>
    <row r="55" spans="11:11">
      <c r="K55" s="84"/>
    </row>
    <row r="56" spans="11:11">
      <c r="K56" s="84"/>
    </row>
    <row r="57" spans="11:11">
      <c r="K57" s="84"/>
    </row>
    <row r="58" spans="11:11">
      <c r="K58" s="84"/>
    </row>
    <row r="59" spans="11:11">
      <c r="K59" s="84"/>
    </row>
    <row r="60" spans="11:11">
      <c r="K60" s="84"/>
    </row>
    <row r="61" spans="11:11">
      <c r="K61" s="84"/>
    </row>
    <row r="62" spans="11:11">
      <c r="K62" s="84"/>
    </row>
    <row r="63" spans="11:11">
      <c r="K63" s="84"/>
    </row>
    <row r="64" spans="11:11">
      <c r="K64" s="84"/>
    </row>
    <row r="65" spans="11:14">
      <c r="K65" s="84"/>
    </row>
    <row r="66" spans="11:14">
      <c r="K66" s="84"/>
    </row>
    <row r="67" spans="11:14">
      <c r="K67" s="85"/>
    </row>
    <row r="69" spans="11:14" ht="16.2">
      <c r="K69" s="86"/>
      <c r="L69" s="87"/>
      <c r="M69" s="87"/>
      <c r="N69" s="87"/>
    </row>
    <row r="71" spans="11:14">
      <c r="K71" s="84"/>
    </row>
    <row r="72" spans="11:14">
      <c r="K72" s="84"/>
    </row>
  </sheetData>
  <sheetProtection algorithmName="SHA-512" hashValue="tTKIXC48CC0fLa3Q94ctk35FdBDlmyaF6dlCujOGB1EbevZ4hWWLPOl0g1SMqKkPKp2ghS2//u7JWBcGGDjAOw==" saltValue="yd4JNxAqNBXUscob2JGqEg==" spinCount="100000" sheet="1" objects="1" scenarios="1"/>
  <mergeCells count="36">
    <mergeCell ref="F43:G43"/>
    <mergeCell ref="F44:G44"/>
    <mergeCell ref="F45:G45"/>
    <mergeCell ref="B42:C42"/>
    <mergeCell ref="B13:I13"/>
    <mergeCell ref="G35:H35"/>
    <mergeCell ref="G36:H36"/>
    <mergeCell ref="G38:H38"/>
    <mergeCell ref="C33:G33"/>
    <mergeCell ref="G37:H37"/>
    <mergeCell ref="F40:I40"/>
    <mergeCell ref="F41:G41"/>
    <mergeCell ref="F42:G42"/>
    <mergeCell ref="B17:B20"/>
    <mergeCell ref="H22:H25"/>
    <mergeCell ref="D27:D30"/>
    <mergeCell ref="E35:F38"/>
    <mergeCell ref="C38:D38"/>
    <mergeCell ref="B35:D36"/>
    <mergeCell ref="H6:I6"/>
    <mergeCell ref="B6:D6"/>
    <mergeCell ref="E7:G7"/>
    <mergeCell ref="E8:G8"/>
    <mergeCell ref="E6:G6"/>
    <mergeCell ref="B8:D8"/>
    <mergeCell ref="B7:D7"/>
    <mergeCell ref="B27:B30"/>
    <mergeCell ref="B22:B25"/>
    <mergeCell ref="D17:D20"/>
    <mergeCell ref="E17:E20"/>
    <mergeCell ref="F17:F20"/>
    <mergeCell ref="G17:G20"/>
    <mergeCell ref="C3:I3"/>
    <mergeCell ref="C11:F11"/>
    <mergeCell ref="H11:I11"/>
    <mergeCell ref="B9:I9"/>
  </mergeCells>
  <conditionalFormatting sqref="C34:G34 C33 H7:I7 E7">
    <cfRule type="expression" dxfId="128" priority="594">
      <formula>$J$7</formula>
    </cfRule>
  </conditionalFormatting>
  <conditionalFormatting sqref="F40">
    <cfRule type="expression" dxfId="127" priority="382">
      <formula>$J$7</formula>
    </cfRule>
  </conditionalFormatting>
  <conditionalFormatting sqref="F40">
    <cfRule type="expression" dxfId="126" priority="381">
      <formula>$I$33-$I$39=0</formula>
    </cfRule>
  </conditionalFormatting>
  <conditionalFormatting sqref="D27">
    <cfRule type="expression" dxfId="125" priority="178">
      <formula>$D$30&lt;&gt;""</formula>
    </cfRule>
    <cfRule type="expression" dxfId="124" priority="179">
      <formula>$D$29&lt;&gt;""</formula>
    </cfRule>
    <cfRule type="expression" dxfId="123" priority="180">
      <formula>$D$28&lt;&gt;""</formula>
    </cfRule>
  </conditionalFormatting>
  <conditionalFormatting sqref="E27">
    <cfRule type="expression" dxfId="122" priority="166">
      <formula>$E$30&lt;&gt;""</formula>
    </cfRule>
    <cfRule type="expression" dxfId="121" priority="167">
      <formula>$E$29&lt;&gt;""</formula>
    </cfRule>
    <cfRule type="expression" dxfId="120" priority="168">
      <formula>$E$28&lt;&gt;""</formula>
    </cfRule>
  </conditionalFormatting>
  <conditionalFormatting sqref="E28">
    <cfRule type="expression" dxfId="119" priority="163">
      <formula>$E$30&lt;&gt;""</formula>
    </cfRule>
    <cfRule type="expression" dxfId="118" priority="164">
      <formula>$E$29&lt;&gt;""</formula>
    </cfRule>
    <cfRule type="expression" dxfId="117" priority="165">
      <formula>$E$27&lt;&gt;""</formula>
    </cfRule>
  </conditionalFormatting>
  <conditionalFormatting sqref="E29">
    <cfRule type="expression" dxfId="116" priority="160">
      <formula>$E$30&lt;&gt;""</formula>
    </cfRule>
    <cfRule type="expression" dxfId="115" priority="161">
      <formula>$E$28&lt;&gt;""</formula>
    </cfRule>
    <cfRule type="expression" dxfId="114" priority="162">
      <formula>$E$27&lt;&gt;""</formula>
    </cfRule>
  </conditionalFormatting>
  <conditionalFormatting sqref="E30">
    <cfRule type="expression" dxfId="113" priority="157">
      <formula>$E$29&lt;&gt;""</formula>
    </cfRule>
    <cfRule type="expression" dxfId="112" priority="158">
      <formula>$E$28&lt;&gt;""</formula>
    </cfRule>
    <cfRule type="expression" dxfId="111" priority="159">
      <formula>$E$27&lt;&gt;""</formula>
    </cfRule>
  </conditionalFormatting>
  <conditionalFormatting sqref="F27">
    <cfRule type="expression" dxfId="110" priority="154">
      <formula>$F$30&lt;&gt;""</formula>
    </cfRule>
    <cfRule type="expression" dxfId="109" priority="155">
      <formula>$F$29&lt;&gt;""</formula>
    </cfRule>
    <cfRule type="expression" dxfId="108" priority="156">
      <formula>$F$28&lt;&gt;""</formula>
    </cfRule>
  </conditionalFormatting>
  <conditionalFormatting sqref="F28">
    <cfRule type="expression" dxfId="107" priority="151">
      <formula>$F$30&lt;&gt;""</formula>
    </cfRule>
    <cfRule type="expression" dxfId="106" priority="152">
      <formula>$F$29&lt;&gt;""</formula>
    </cfRule>
    <cfRule type="expression" dxfId="105" priority="153">
      <formula>$F$27&lt;&gt;""</formula>
    </cfRule>
  </conditionalFormatting>
  <conditionalFormatting sqref="F29">
    <cfRule type="expression" dxfId="104" priority="148">
      <formula>$F$30&lt;&gt;""</formula>
    </cfRule>
    <cfRule type="expression" dxfId="103" priority="149">
      <formula>$F$28&lt;&gt;""</formula>
    </cfRule>
    <cfRule type="expression" dxfId="102" priority="150">
      <formula>$F$27&lt;&gt;""</formula>
    </cfRule>
  </conditionalFormatting>
  <conditionalFormatting sqref="F30">
    <cfRule type="expression" dxfId="101" priority="145">
      <formula>$F$29&lt;&gt;""</formula>
    </cfRule>
    <cfRule type="expression" dxfId="100" priority="146">
      <formula>$F$28&lt;&gt;""</formula>
    </cfRule>
    <cfRule type="expression" dxfId="99" priority="147">
      <formula>$F$27&lt;&gt;""</formula>
    </cfRule>
  </conditionalFormatting>
  <conditionalFormatting sqref="G27">
    <cfRule type="expression" dxfId="98" priority="142">
      <formula>$G$30&lt;&gt;""</formula>
    </cfRule>
    <cfRule type="expression" dxfId="97" priority="143">
      <formula>$G$29&lt;&gt;""</formula>
    </cfRule>
    <cfRule type="expression" dxfId="96" priority="144">
      <formula>$G$28&lt;&gt;""</formula>
    </cfRule>
  </conditionalFormatting>
  <conditionalFormatting sqref="G28">
    <cfRule type="expression" dxfId="95" priority="139">
      <formula>$G$30&lt;&gt;""</formula>
    </cfRule>
    <cfRule type="expression" dxfId="94" priority="140">
      <formula>$G$29&lt;&gt;""</formula>
    </cfRule>
    <cfRule type="expression" dxfId="93" priority="141">
      <formula>$G$27&lt;&gt;""</formula>
    </cfRule>
  </conditionalFormatting>
  <conditionalFormatting sqref="G29">
    <cfRule type="expression" dxfId="92" priority="138">
      <formula>$G$27&lt;&gt;""</formula>
    </cfRule>
  </conditionalFormatting>
  <conditionalFormatting sqref="G29">
    <cfRule type="expression" dxfId="91" priority="137">
      <formula>$G$28&lt;&gt;""</formula>
    </cfRule>
  </conditionalFormatting>
  <conditionalFormatting sqref="G29">
    <cfRule type="expression" dxfId="90" priority="136">
      <formula>$G$30&lt;&gt;""</formula>
    </cfRule>
  </conditionalFormatting>
  <conditionalFormatting sqref="G30">
    <cfRule type="expression" dxfId="89" priority="135">
      <formula>$G$27&lt;&gt;""</formula>
    </cfRule>
  </conditionalFormatting>
  <conditionalFormatting sqref="G30">
    <cfRule type="expression" dxfId="88" priority="134">
      <formula>$G$28&lt;&gt;""</formula>
    </cfRule>
  </conditionalFormatting>
  <conditionalFormatting sqref="G30">
    <cfRule type="expression" dxfId="87" priority="133">
      <formula>$G$29&lt;&gt;""</formula>
    </cfRule>
  </conditionalFormatting>
  <conditionalFormatting sqref="H27">
    <cfRule type="expression" dxfId="86" priority="130">
      <formula>$H$30&lt;&gt;""</formula>
    </cfRule>
    <cfRule type="expression" dxfId="85" priority="131">
      <formula>$H$29&lt;&gt;""</formula>
    </cfRule>
    <cfRule type="expression" dxfId="84" priority="132">
      <formula>$H$28&lt;&gt;""</formula>
    </cfRule>
  </conditionalFormatting>
  <conditionalFormatting sqref="H28">
    <cfRule type="expression" dxfId="83" priority="127">
      <formula>$H$30&lt;&gt;""</formula>
    </cfRule>
    <cfRule type="expression" dxfId="82" priority="128">
      <formula>$H$29&lt;&gt;""</formula>
    </cfRule>
    <cfRule type="expression" dxfId="81" priority="129">
      <formula>$H$27&lt;&gt;""</formula>
    </cfRule>
  </conditionalFormatting>
  <conditionalFormatting sqref="H29">
    <cfRule type="expression" dxfId="80" priority="124">
      <formula>$H$30&lt;&gt;""</formula>
    </cfRule>
    <cfRule type="expression" dxfId="79" priority="125">
      <formula>$H$28&lt;&gt;""</formula>
    </cfRule>
    <cfRule type="expression" dxfId="78" priority="126">
      <formula>$H$27&lt;&gt;""</formula>
    </cfRule>
  </conditionalFormatting>
  <conditionalFormatting sqref="H30">
    <cfRule type="expression" dxfId="77" priority="121">
      <formula>$H$29&lt;&gt;""</formula>
    </cfRule>
    <cfRule type="expression" dxfId="76" priority="122">
      <formula>$H$28&lt;&gt;""</formula>
    </cfRule>
    <cfRule type="expression" dxfId="75" priority="123">
      <formula>$H$27&lt;&gt;""</formula>
    </cfRule>
  </conditionalFormatting>
  <conditionalFormatting sqref="D22">
    <cfRule type="expression" dxfId="74" priority="118">
      <formula>$D$25&lt;&gt;""</formula>
    </cfRule>
    <cfRule type="expression" dxfId="73" priority="119">
      <formula>$D$24&lt;&gt;""</formula>
    </cfRule>
    <cfRule type="expression" dxfId="72" priority="120">
      <formula>$D$23&lt;&gt;""</formula>
    </cfRule>
  </conditionalFormatting>
  <conditionalFormatting sqref="D23">
    <cfRule type="expression" dxfId="71" priority="115">
      <formula>$D$25&lt;&gt;""</formula>
    </cfRule>
    <cfRule type="expression" dxfId="70" priority="116">
      <formula>$D$24&lt;&gt;""</formula>
    </cfRule>
    <cfRule type="expression" dxfId="69" priority="117">
      <formula>$D$22&lt;&gt;""</formula>
    </cfRule>
  </conditionalFormatting>
  <conditionalFormatting sqref="D24">
    <cfRule type="expression" dxfId="68" priority="112">
      <formula>$D$25&lt;&gt;""</formula>
    </cfRule>
    <cfRule type="expression" dxfId="67" priority="113">
      <formula>$D$23&lt;&gt;""</formula>
    </cfRule>
    <cfRule type="expression" dxfId="66" priority="114">
      <formula>$D$22&lt;&gt;""</formula>
    </cfRule>
  </conditionalFormatting>
  <conditionalFormatting sqref="D25">
    <cfRule type="expression" dxfId="65" priority="109">
      <formula>$D$24&lt;&gt;""</formula>
    </cfRule>
    <cfRule type="expression" dxfId="64" priority="110">
      <formula>$D$23&lt;&gt;""</formula>
    </cfRule>
    <cfRule type="expression" dxfId="63" priority="111">
      <formula>$D$22&lt;&gt;""</formula>
    </cfRule>
  </conditionalFormatting>
  <conditionalFormatting sqref="E22">
    <cfRule type="expression" dxfId="62" priority="106">
      <formula>$E$25&lt;&gt;""</formula>
    </cfRule>
    <cfRule type="expression" dxfId="61" priority="107">
      <formula>$E$24&lt;&gt;""</formula>
    </cfRule>
    <cfRule type="expression" dxfId="60" priority="108">
      <formula>$E$23&lt;&gt;""</formula>
    </cfRule>
  </conditionalFormatting>
  <conditionalFormatting sqref="E23">
    <cfRule type="expression" dxfId="59" priority="103">
      <formula>$E$25&lt;&gt;""</formula>
    </cfRule>
    <cfRule type="expression" dxfId="58" priority="104">
      <formula>$E$24&lt;&gt;""</formula>
    </cfRule>
    <cfRule type="expression" dxfId="57" priority="105">
      <formula>$E$22&lt;&gt;""</formula>
    </cfRule>
  </conditionalFormatting>
  <conditionalFormatting sqref="E24">
    <cfRule type="expression" dxfId="56" priority="100">
      <formula>$E$25&lt;&gt;""</formula>
    </cfRule>
    <cfRule type="expression" dxfId="55" priority="101">
      <formula>$E$23&lt;&gt;""</formula>
    </cfRule>
    <cfRule type="expression" dxfId="54" priority="102">
      <formula>$E$22&lt;&gt;""</formula>
    </cfRule>
  </conditionalFormatting>
  <conditionalFormatting sqref="E25">
    <cfRule type="expression" dxfId="53" priority="97">
      <formula>$E$24&lt;&gt;""</formula>
    </cfRule>
    <cfRule type="expression" dxfId="52" priority="98">
      <formula>$E$23&lt;&gt;""</formula>
    </cfRule>
    <cfRule type="expression" dxfId="51" priority="99">
      <formula>$E$22&lt;&gt;""</formula>
    </cfRule>
  </conditionalFormatting>
  <conditionalFormatting sqref="F22">
    <cfRule type="expression" dxfId="50" priority="94">
      <formula>$F$25&lt;&gt;""</formula>
    </cfRule>
    <cfRule type="expression" dxfId="49" priority="95">
      <formula>$F$24&lt;&gt;""</formula>
    </cfRule>
    <cfRule type="expression" dxfId="48" priority="96">
      <formula>$F$23&lt;&gt;""</formula>
    </cfRule>
  </conditionalFormatting>
  <conditionalFormatting sqref="F23">
    <cfRule type="expression" dxfId="47" priority="91">
      <formula>$F$25&lt;&gt;""</formula>
    </cfRule>
    <cfRule type="expression" dxfId="46" priority="92">
      <formula>$F$24&lt;&gt;""</formula>
    </cfRule>
    <cfRule type="expression" dxfId="45" priority="93">
      <formula>$F$22&lt;&gt;""</formula>
    </cfRule>
  </conditionalFormatting>
  <conditionalFormatting sqref="F24">
    <cfRule type="expression" dxfId="44" priority="88">
      <formula>$F$25&lt;&gt;""</formula>
    </cfRule>
    <cfRule type="expression" dxfId="43" priority="89">
      <formula>$F$23&lt;&gt;""</formula>
    </cfRule>
    <cfRule type="expression" dxfId="42" priority="90">
      <formula>$F$22&lt;&gt;""</formula>
    </cfRule>
  </conditionalFormatting>
  <conditionalFormatting sqref="F25">
    <cfRule type="expression" dxfId="41" priority="85">
      <formula>$F$24&lt;&gt;""</formula>
    </cfRule>
    <cfRule type="expression" dxfId="40" priority="86">
      <formula>$F$23&lt;&gt;""</formula>
    </cfRule>
    <cfRule type="expression" dxfId="39" priority="87">
      <formula>$F$22&lt;&gt;""</formula>
    </cfRule>
  </conditionalFormatting>
  <conditionalFormatting sqref="G22">
    <cfRule type="expression" dxfId="38" priority="82">
      <formula>$G$25&lt;&gt;""</formula>
    </cfRule>
    <cfRule type="expression" dxfId="37" priority="83">
      <formula>$G$24&lt;&gt;""</formula>
    </cfRule>
    <cfRule type="expression" dxfId="36" priority="84">
      <formula>$G$23&lt;&gt;""</formula>
    </cfRule>
  </conditionalFormatting>
  <conditionalFormatting sqref="G23">
    <cfRule type="expression" dxfId="35" priority="79">
      <formula>$G$25&lt;&gt;""</formula>
    </cfRule>
    <cfRule type="expression" dxfId="34" priority="80">
      <formula>$G$24&lt;&gt;""</formula>
    </cfRule>
    <cfRule type="expression" dxfId="33" priority="81">
      <formula>$G$22&lt;&gt;""</formula>
    </cfRule>
  </conditionalFormatting>
  <conditionalFormatting sqref="G24">
    <cfRule type="expression" dxfId="32" priority="76">
      <formula>$G$25&lt;&gt;""</formula>
    </cfRule>
    <cfRule type="expression" dxfId="31" priority="77">
      <formula>$G$23&lt;&gt;""</formula>
    </cfRule>
    <cfRule type="expression" dxfId="30" priority="78">
      <formula>$G$22&lt;&gt;""</formula>
    </cfRule>
  </conditionalFormatting>
  <conditionalFormatting sqref="G25">
    <cfRule type="expression" dxfId="29" priority="73">
      <formula>$G$24&lt;&gt;""</formula>
    </cfRule>
    <cfRule type="expression" dxfId="28" priority="74">
      <formula>$G$23&lt;&gt;""</formula>
    </cfRule>
    <cfRule type="expression" dxfId="27" priority="75">
      <formula>$G$22&lt;&gt;""</formula>
    </cfRule>
  </conditionalFormatting>
  <conditionalFormatting sqref="H22">
    <cfRule type="expression" dxfId="26" priority="70">
      <formula>$H$25&lt;&gt;""</formula>
    </cfRule>
    <cfRule type="expression" dxfId="25" priority="71">
      <formula>$H$24&lt;&gt;""</formula>
    </cfRule>
    <cfRule type="expression" dxfId="24" priority="72">
      <formula>$H$23&lt;&gt;""</formula>
    </cfRule>
  </conditionalFormatting>
  <conditionalFormatting sqref="D17">
    <cfRule type="expression" dxfId="23" priority="58">
      <formula>$D$20&lt;&gt;""</formula>
    </cfRule>
    <cfRule type="expression" dxfId="22" priority="59">
      <formula>$D$19&lt;&gt;""</formula>
    </cfRule>
    <cfRule type="expression" dxfId="21" priority="60">
      <formula>$D$18&lt;&gt;""</formula>
    </cfRule>
  </conditionalFormatting>
  <conditionalFormatting sqref="E17">
    <cfRule type="expression" dxfId="20" priority="46">
      <formula>$E$20&lt;&gt;""</formula>
    </cfRule>
    <cfRule type="expression" dxfId="19" priority="47">
      <formula>$E$19&lt;&gt;""</formula>
    </cfRule>
    <cfRule type="expression" dxfId="18" priority="48">
      <formula>$E$18&lt;&gt;""</formula>
    </cfRule>
  </conditionalFormatting>
  <conditionalFormatting sqref="F17">
    <cfRule type="expression" dxfId="17" priority="34">
      <formula>$F$20&lt;&gt;""</formula>
    </cfRule>
    <cfRule type="expression" dxfId="16" priority="35">
      <formula>$F$19&lt;&gt;""</formula>
    </cfRule>
    <cfRule type="expression" dxfId="15" priority="36">
      <formula>$F$18&lt;&gt;""</formula>
    </cfRule>
  </conditionalFormatting>
  <conditionalFormatting sqref="G17">
    <cfRule type="expression" dxfId="14" priority="22">
      <formula>$G$20&lt;&gt;""</formula>
    </cfRule>
    <cfRule type="expression" dxfId="13" priority="23">
      <formula>$G$19&lt;&gt;""</formula>
    </cfRule>
    <cfRule type="expression" dxfId="12" priority="24">
      <formula>$G$18&lt;&gt;""</formula>
    </cfRule>
  </conditionalFormatting>
  <conditionalFormatting sqref="H17">
    <cfRule type="expression" dxfId="11" priority="10">
      <formula>$H$20&lt;&gt;""</formula>
    </cfRule>
    <cfRule type="expression" dxfId="10" priority="11">
      <formula>$H$19&lt;&gt;""</formula>
    </cfRule>
    <cfRule type="expression" dxfId="9" priority="12">
      <formula>$H$18&lt;&gt;""</formula>
    </cfRule>
  </conditionalFormatting>
  <conditionalFormatting sqref="H18">
    <cfRule type="expression" dxfId="8" priority="7">
      <formula>$H$20&lt;&gt;""</formula>
    </cfRule>
    <cfRule type="expression" dxfId="7" priority="8">
      <formula>$H$19&lt;&gt;""</formula>
    </cfRule>
    <cfRule type="expression" dxfId="6" priority="9">
      <formula>$H$17&lt;&gt;""</formula>
    </cfRule>
  </conditionalFormatting>
  <conditionalFormatting sqref="H19">
    <cfRule type="expression" dxfId="5" priority="4">
      <formula>$H$20&lt;&gt;""</formula>
    </cfRule>
    <cfRule type="expression" dxfId="4" priority="5">
      <formula>$H$18&lt;&gt;""</formula>
    </cfRule>
    <cfRule type="expression" dxfId="3" priority="6">
      <formula>$H$17&lt;&gt;""</formula>
    </cfRule>
  </conditionalFormatting>
  <conditionalFormatting sqref="H20">
    <cfRule type="expression" dxfId="2" priority="3">
      <formula>$H$17&lt;&gt;""</formula>
    </cfRule>
  </conditionalFormatting>
  <conditionalFormatting sqref="H20">
    <cfRule type="expression" dxfId="1" priority="2">
      <formula>$H$18&lt;&gt;""</formula>
    </cfRule>
  </conditionalFormatting>
  <conditionalFormatting sqref="H20">
    <cfRule type="expression" dxfId="0" priority="1">
      <formula>$H$19&lt;&gt;""</formula>
    </cfRule>
  </conditionalFormatting>
  <pageMargins left="0.25" right="0.25"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Admin!$O$14:$O$24</xm:f>
          </x14:formula1>
          <xm:sqref>C38:D39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2780E-7B87-48E6-BC9C-2CD5CA97B4EF}">
  <dimension ref="B1:O15"/>
  <sheetViews>
    <sheetView workbookViewId="0">
      <selection activeCell="G14" sqref="G14"/>
    </sheetView>
  </sheetViews>
  <sheetFormatPr defaultRowHeight="14.4"/>
  <sheetData>
    <row r="1" spans="2:15" ht="15.6">
      <c r="B1" s="239" t="s">
        <v>139</v>
      </c>
      <c r="C1" s="239"/>
      <c r="D1" s="239"/>
      <c r="E1" s="239"/>
      <c r="F1" s="239"/>
      <c r="G1" s="239"/>
      <c r="H1" s="239"/>
      <c r="I1" s="239"/>
      <c r="J1" s="239"/>
      <c r="K1" s="239"/>
      <c r="L1" s="239"/>
      <c r="M1" s="239"/>
      <c r="N1" s="239"/>
      <c r="O1" s="239"/>
    </row>
    <row r="3" spans="2:15">
      <c r="B3" t="s">
        <v>129</v>
      </c>
    </row>
    <row r="5" spans="2:15">
      <c r="B5" s="240" t="s">
        <v>48</v>
      </c>
      <c r="C5" t="s">
        <v>140</v>
      </c>
    </row>
    <row r="6" spans="2:15">
      <c r="B6" s="240" t="s">
        <v>49</v>
      </c>
      <c r="C6" t="s">
        <v>130</v>
      </c>
    </row>
    <row r="7" spans="2:15">
      <c r="B7" s="240" t="s">
        <v>51</v>
      </c>
      <c r="C7" t="s">
        <v>131</v>
      </c>
    </row>
    <row r="8" spans="2:15">
      <c r="B8" s="240" t="s">
        <v>50</v>
      </c>
      <c r="C8" t="s">
        <v>132</v>
      </c>
    </row>
    <row r="9" spans="2:15">
      <c r="B9" s="240" t="s">
        <v>53</v>
      </c>
      <c r="C9" t="s">
        <v>133</v>
      </c>
    </row>
    <row r="10" spans="2:15">
      <c r="B10" s="240" t="s">
        <v>54</v>
      </c>
      <c r="C10" s="3" t="s">
        <v>135</v>
      </c>
    </row>
    <row r="11" spans="2:15">
      <c r="B11" s="240" t="s">
        <v>134</v>
      </c>
      <c r="C11" s="241" t="s">
        <v>136</v>
      </c>
      <c r="D11" s="241"/>
      <c r="E11" s="241"/>
      <c r="F11" s="241"/>
      <c r="G11" s="242"/>
      <c r="H11" s="242"/>
      <c r="I11" s="242"/>
      <c r="J11" s="242"/>
      <c r="K11" s="242"/>
      <c r="L11" s="242"/>
      <c r="M11" s="242"/>
      <c r="N11" s="242"/>
      <c r="O11" s="242"/>
    </row>
    <row r="12" spans="2:15">
      <c r="B12" s="240"/>
      <c r="C12" s="242"/>
      <c r="D12" s="242"/>
      <c r="E12" s="242"/>
      <c r="F12" s="242"/>
      <c r="G12" s="242"/>
      <c r="H12" s="242"/>
      <c r="I12" s="242"/>
      <c r="J12" s="242"/>
      <c r="K12" s="242"/>
      <c r="L12" s="242"/>
      <c r="M12" s="242"/>
      <c r="N12" s="242"/>
      <c r="O12" s="242"/>
    </row>
    <row r="13" spans="2:15" ht="15" thickBot="1"/>
    <row r="14" spans="2:15" ht="79.8" thickBot="1">
      <c r="B14" s="243" t="s">
        <v>137</v>
      </c>
      <c r="C14" s="244" t="s">
        <v>138</v>
      </c>
      <c r="D14" s="245"/>
    </row>
    <row r="15" spans="2:15" ht="27" thickBot="1">
      <c r="B15" s="246" t="s">
        <v>141</v>
      </c>
      <c r="C15" s="247" t="s">
        <v>142</v>
      </c>
      <c r="D15" s="248"/>
    </row>
  </sheetData>
  <mergeCells count="3">
    <mergeCell ref="B1:O1"/>
    <mergeCell ref="C14:D14"/>
    <mergeCell ref="C15:D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6"/>
  <sheetViews>
    <sheetView workbookViewId="0">
      <selection activeCell="E33" sqref="E33"/>
    </sheetView>
  </sheetViews>
  <sheetFormatPr defaultColWidth="8.77734375" defaultRowHeight="14.4"/>
  <cols>
    <col min="1" max="1" width="8.77734375" style="3"/>
    <col min="3" max="3" width="96.77734375" style="6" customWidth="1"/>
    <col min="4" max="4" width="6.44140625" style="6" customWidth="1"/>
    <col min="5" max="5" width="25.77734375" customWidth="1"/>
    <col min="7" max="7" width="10.44140625" customWidth="1"/>
  </cols>
  <sheetData>
    <row r="1" spans="1:7" ht="18">
      <c r="B1" s="4" t="s">
        <v>52</v>
      </c>
      <c r="C1" s="10"/>
      <c r="E1" s="4" t="s">
        <v>115</v>
      </c>
    </row>
    <row r="2" spans="1:7" ht="15" thickBot="1">
      <c r="C2" s="10"/>
    </row>
    <row r="3" spans="1:7" ht="15" thickBot="1">
      <c r="A3" s="3">
        <v>1</v>
      </c>
      <c r="B3" s="12" t="s">
        <v>35</v>
      </c>
      <c r="C3" s="13"/>
      <c r="E3" s="1"/>
      <c r="F3" s="2" t="s">
        <v>31</v>
      </c>
      <c r="G3" s="2" t="s">
        <v>32</v>
      </c>
    </row>
    <row r="4" spans="1:7">
      <c r="B4" s="14" t="s">
        <v>48</v>
      </c>
      <c r="C4" s="15" t="s">
        <v>108</v>
      </c>
      <c r="E4" s="25" t="str">
        <f>Admin!O4</f>
        <v>Full Day</v>
      </c>
      <c r="F4" s="26">
        <f>Admin!P4</f>
        <v>24.87</v>
      </c>
      <c r="G4" s="26">
        <f>Admin!Q4</f>
        <v>30.04</v>
      </c>
    </row>
    <row r="5" spans="1:7">
      <c r="B5" s="14" t="s">
        <v>49</v>
      </c>
      <c r="C5" s="16" t="s">
        <v>44</v>
      </c>
      <c r="E5" s="27" t="str">
        <f>Admin!O5</f>
        <v>School Day (8.30 - 15.30</v>
      </c>
      <c r="F5" s="28">
        <f>Admin!P5</f>
        <v>19.79</v>
      </c>
      <c r="G5" s="28">
        <f>Admin!Q5</f>
        <v>22.94</v>
      </c>
    </row>
    <row r="6" spans="1:7" ht="29.4" thickBot="1">
      <c r="B6" s="14" t="s">
        <v>51</v>
      </c>
      <c r="C6" s="16" t="s">
        <v>120</v>
      </c>
      <c r="E6" s="30" t="str">
        <f>Admin!O6</f>
        <v>Half day am (7:45 - 13.00)</v>
      </c>
      <c r="F6" s="31">
        <f>Admin!P6</f>
        <v>15.63</v>
      </c>
      <c r="G6" s="31">
        <f>Admin!Q6</f>
        <v>18.170000000000002</v>
      </c>
    </row>
    <row r="7" spans="1:7" ht="15" thickBot="1">
      <c r="B7" s="17"/>
      <c r="C7" s="18"/>
      <c r="E7" s="32" t="str">
        <f>Admin!O7</f>
        <v>Half day pm (13.00 - 18.00)</v>
      </c>
      <c r="F7" s="29">
        <f>Admin!P7</f>
        <v>15.63</v>
      </c>
      <c r="G7" s="29">
        <f>Admin!Q7</f>
        <v>18.170000000000002</v>
      </c>
    </row>
    <row r="8" spans="1:7" ht="11.25" customHeight="1">
      <c r="C8" s="7"/>
      <c r="D8" s="10"/>
    </row>
    <row r="9" spans="1:7">
      <c r="A9" s="3">
        <v>2</v>
      </c>
      <c r="B9" s="12" t="s">
        <v>47</v>
      </c>
      <c r="C9" s="19"/>
      <c r="D9" s="10"/>
    </row>
    <row r="10" spans="1:7" ht="32.25" customHeight="1">
      <c r="B10" s="20" t="s">
        <v>48</v>
      </c>
      <c r="C10" s="18" t="s">
        <v>109</v>
      </c>
      <c r="D10" s="10"/>
    </row>
    <row r="11" spans="1:7" ht="9.75" customHeight="1">
      <c r="C11" s="7"/>
    </row>
    <row r="12" spans="1:7">
      <c r="A12" s="3">
        <v>3</v>
      </c>
      <c r="B12" s="12" t="s">
        <v>117</v>
      </c>
      <c r="C12" s="19"/>
      <c r="E12" s="5"/>
    </row>
    <row r="13" spans="1:7" ht="53.55" customHeight="1">
      <c r="B13" s="149" t="s">
        <v>48</v>
      </c>
      <c r="C13" s="16" t="s">
        <v>121</v>
      </c>
      <c r="E13" s="5"/>
    </row>
    <row r="14" spans="1:7" ht="87.45" customHeight="1">
      <c r="B14" s="21" t="s">
        <v>49</v>
      </c>
      <c r="C14" s="16" t="s">
        <v>116</v>
      </c>
      <c r="D14" s="10"/>
      <c r="E14" s="5"/>
    </row>
    <row r="15" spans="1:7" ht="61.5" customHeight="1">
      <c r="B15" s="22" t="s">
        <v>51</v>
      </c>
      <c r="C15" s="16" t="s">
        <v>110</v>
      </c>
      <c r="D15" s="10"/>
      <c r="E15" s="5"/>
    </row>
    <row r="16" spans="1:7" ht="28.8">
      <c r="B16" s="21" t="s">
        <v>50</v>
      </c>
      <c r="C16" s="16" t="s">
        <v>111</v>
      </c>
      <c r="D16" s="8"/>
      <c r="E16" s="5"/>
    </row>
    <row r="17" spans="1:5" ht="21.45" customHeight="1">
      <c r="B17" s="21" t="s">
        <v>53</v>
      </c>
      <c r="C17" s="16" t="s">
        <v>112</v>
      </c>
      <c r="E17" s="5"/>
    </row>
    <row r="18" spans="1:5" ht="48" customHeight="1">
      <c r="B18" s="20" t="s">
        <v>54</v>
      </c>
      <c r="C18" s="18" t="s">
        <v>113</v>
      </c>
      <c r="E18" s="5"/>
    </row>
    <row r="19" spans="1:5" ht="27.45" customHeight="1">
      <c r="C19" s="7"/>
      <c r="D19" s="10"/>
      <c r="E19" s="5"/>
    </row>
    <row r="20" spans="1:5">
      <c r="A20" s="3">
        <v>4</v>
      </c>
      <c r="B20" s="12" t="s">
        <v>57</v>
      </c>
      <c r="C20" s="13"/>
      <c r="D20" s="10"/>
      <c r="E20" s="5"/>
    </row>
    <row r="21" spans="1:5" ht="48" customHeight="1">
      <c r="B21" s="21" t="s">
        <v>48</v>
      </c>
      <c r="C21" s="23" t="s">
        <v>106</v>
      </c>
      <c r="D21" s="10"/>
      <c r="E21" s="5"/>
    </row>
    <row r="22" spans="1:5" ht="48" customHeight="1">
      <c r="B22" s="21" t="s">
        <v>49</v>
      </c>
      <c r="C22" s="23" t="s">
        <v>107</v>
      </c>
      <c r="D22" s="10"/>
      <c r="E22" s="5"/>
    </row>
    <row r="23" spans="1:5" ht="28.8">
      <c r="B23" s="21" t="s">
        <v>49</v>
      </c>
      <c r="C23" s="23" t="s">
        <v>55</v>
      </c>
      <c r="D23" s="10"/>
      <c r="E23" s="5"/>
    </row>
    <row r="24" spans="1:5" ht="30" customHeight="1">
      <c r="B24" s="20" t="s">
        <v>51</v>
      </c>
      <c r="C24" s="24" t="s">
        <v>58</v>
      </c>
      <c r="D24" s="10"/>
      <c r="E24" s="5"/>
    </row>
    <row r="25" spans="1:5" ht="13.5" customHeight="1">
      <c r="A25" s="154"/>
      <c r="B25" s="153"/>
      <c r="C25" s="155"/>
      <c r="D25" s="155"/>
      <c r="E25" s="5"/>
    </row>
    <row r="26" spans="1:5">
      <c r="A26" s="3">
        <v>5</v>
      </c>
      <c r="B26" s="12" t="s">
        <v>33</v>
      </c>
      <c r="C26" s="19"/>
      <c r="E26" s="5"/>
    </row>
    <row r="27" spans="1:5" ht="60" customHeight="1">
      <c r="B27" s="21" t="s">
        <v>48</v>
      </c>
      <c r="C27" s="16" t="s">
        <v>114</v>
      </c>
      <c r="E27" s="5"/>
    </row>
    <row r="28" spans="1:5" ht="43.2">
      <c r="B28" s="21" t="s">
        <v>49</v>
      </c>
      <c r="C28" s="16" t="s">
        <v>56</v>
      </c>
      <c r="D28" s="9"/>
      <c r="E28" s="5"/>
    </row>
    <row r="29" spans="1:5" ht="48" customHeight="1">
      <c r="B29" s="21" t="s">
        <v>51</v>
      </c>
      <c r="C29" s="16" t="s">
        <v>59</v>
      </c>
      <c r="D29" s="10"/>
      <c r="E29" s="5"/>
    </row>
    <row r="30" spans="1:5" ht="28.8">
      <c r="B30" s="21" t="s">
        <v>50</v>
      </c>
      <c r="C30" s="23" t="s">
        <v>34</v>
      </c>
      <c r="D30" s="10"/>
      <c r="E30" s="5"/>
    </row>
    <row r="31" spans="1:5" ht="43.2">
      <c r="B31" s="20" t="s">
        <v>53</v>
      </c>
      <c r="C31" s="24" t="s">
        <v>45</v>
      </c>
      <c r="E31" s="5"/>
    </row>
    <row r="32" spans="1:5">
      <c r="B32" s="11"/>
      <c r="C32" s="10"/>
      <c r="E32" s="5"/>
    </row>
    <row r="33" spans="1:5">
      <c r="A33" s="3">
        <v>6</v>
      </c>
      <c r="B33" s="150" t="s">
        <v>118</v>
      </c>
      <c r="C33" s="151"/>
      <c r="E33" s="5"/>
    </row>
    <row r="34" spans="1:5" ht="28.8">
      <c r="B34" s="152" t="s">
        <v>48</v>
      </c>
      <c r="C34" s="151" t="s">
        <v>119</v>
      </c>
      <c r="E34" s="5"/>
    </row>
    <row r="35" spans="1:5">
      <c r="B35" s="11"/>
      <c r="C35" s="10"/>
      <c r="E35" s="5"/>
    </row>
    <row r="36" spans="1:5">
      <c r="E36" s="5"/>
    </row>
  </sheetData>
  <sheetProtection algorithmName="SHA-512" hashValue="puDpSzQg7hWK2E5uHpvv8ajdCbFHITs6tZNT+tl9iAyYNtPVB4G5uYm2pdXuDXbMF9T7cjTGk5mhWoO5TYWHzA==" saltValue="3ex7Yk95ynX20yM3cZBJnA==" spinCount="100000" sheet="1" objects="1" scenarios="1"/>
  <pageMargins left="0.25" right="0.25"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7"/>
  <sheetViews>
    <sheetView topLeftCell="B1" zoomScale="85" zoomScaleNormal="85" workbookViewId="0">
      <selection activeCell="D16" sqref="D16"/>
    </sheetView>
  </sheetViews>
  <sheetFormatPr defaultColWidth="8.77734375" defaultRowHeight="14.4"/>
  <cols>
    <col min="1" max="1" width="16.77734375" style="90" customWidth="1"/>
    <col min="2" max="2" width="8.77734375" style="90"/>
    <col min="3" max="3" width="14.21875" style="90" customWidth="1"/>
    <col min="4" max="4" width="17.21875" style="90" customWidth="1"/>
    <col min="5" max="5" width="12.44140625" style="90" customWidth="1"/>
    <col min="6" max="6" width="8.77734375" style="90"/>
    <col min="7" max="7" width="18.77734375" style="90" customWidth="1"/>
    <col min="8" max="9" width="8.77734375" style="90"/>
    <col min="10" max="12" width="0" style="90" hidden="1" customWidth="1"/>
    <col min="13" max="13" width="9.21875" style="90" hidden="1" customWidth="1"/>
    <col min="14" max="14" width="0" style="90" hidden="1" customWidth="1"/>
    <col min="15" max="15" width="28.44140625" style="90" customWidth="1"/>
    <col min="16" max="16" width="12" style="90" customWidth="1"/>
    <col min="17" max="17" width="8.77734375" style="90"/>
    <col min="18" max="18" width="26.44140625" style="90" customWidth="1"/>
    <col min="19" max="16384" width="8.77734375" style="90"/>
  </cols>
  <sheetData>
    <row r="1" spans="1:18" ht="15" thickBot="1">
      <c r="A1" s="89" t="s">
        <v>12</v>
      </c>
    </row>
    <row r="2" spans="1:18" ht="21.6" thickBot="1">
      <c r="A2" s="89"/>
      <c r="C2" s="91"/>
      <c r="D2" s="92"/>
      <c r="E2" s="92"/>
      <c r="F2" s="92"/>
      <c r="G2" s="92"/>
      <c r="H2" s="92"/>
      <c r="I2" s="93"/>
      <c r="O2" s="94" t="s">
        <v>93</v>
      </c>
    </row>
    <row r="3" spans="1:18" ht="15" thickBot="1">
      <c r="A3" s="89"/>
      <c r="C3" s="95" t="s">
        <v>13</v>
      </c>
      <c r="D3" s="96"/>
      <c r="E3" s="96"/>
      <c r="F3" s="96"/>
      <c r="G3" s="97">
        <v>2020</v>
      </c>
      <c r="H3" s="96"/>
      <c r="I3" s="98"/>
      <c r="O3" s="99"/>
      <c r="P3" s="100" t="s">
        <v>31</v>
      </c>
      <c r="Q3" s="100" t="s">
        <v>32</v>
      </c>
    </row>
    <row r="4" spans="1:18">
      <c r="C4" s="95" t="s">
        <v>80</v>
      </c>
      <c r="D4" s="96"/>
      <c r="E4" s="96"/>
      <c r="F4" s="96"/>
      <c r="G4" s="97" t="s">
        <v>85</v>
      </c>
      <c r="H4" s="96"/>
      <c r="I4" s="98"/>
      <c r="O4" s="101" t="s">
        <v>76</v>
      </c>
      <c r="P4" s="145">
        <v>24.87</v>
      </c>
      <c r="Q4" s="145">
        <v>30.04</v>
      </c>
    </row>
    <row r="5" spans="1:18">
      <c r="C5" s="95"/>
      <c r="D5" s="96"/>
      <c r="E5" s="96"/>
      <c r="F5" s="96"/>
      <c r="G5" s="102"/>
      <c r="H5" s="96"/>
      <c r="I5" s="98"/>
      <c r="O5" s="103" t="s">
        <v>94</v>
      </c>
      <c r="P5" s="146">
        <v>19.79</v>
      </c>
      <c r="Q5" s="146">
        <v>22.94</v>
      </c>
    </row>
    <row r="6" spans="1:18">
      <c r="C6" s="95" t="s">
        <v>10</v>
      </c>
      <c r="D6" s="96"/>
      <c r="E6" s="96"/>
      <c r="F6" s="96"/>
      <c r="G6" s="104">
        <v>43899</v>
      </c>
      <c r="H6" s="96"/>
      <c r="I6" s="98"/>
      <c r="O6" s="105" t="s">
        <v>100</v>
      </c>
      <c r="P6" s="147">
        <v>15.63</v>
      </c>
      <c r="Q6" s="147">
        <v>18.170000000000002</v>
      </c>
    </row>
    <row r="7" spans="1:18" ht="15" thickBot="1">
      <c r="C7" s="95" t="s">
        <v>95</v>
      </c>
      <c r="D7" s="96"/>
      <c r="E7" s="96"/>
      <c r="F7" s="96"/>
      <c r="G7" s="104">
        <v>43899</v>
      </c>
      <c r="H7" s="96"/>
      <c r="I7" s="98"/>
      <c r="J7" s="106"/>
      <c r="O7" s="107" t="s">
        <v>101</v>
      </c>
      <c r="P7" s="148">
        <v>15.63</v>
      </c>
      <c r="Q7" s="148">
        <v>18.170000000000002</v>
      </c>
    </row>
    <row r="8" spans="1:18">
      <c r="C8" s="95" t="s">
        <v>98</v>
      </c>
      <c r="D8" s="96"/>
      <c r="E8" s="96"/>
      <c r="F8" s="96"/>
      <c r="G8" s="97">
        <v>3</v>
      </c>
      <c r="H8" s="96"/>
      <c r="I8" s="98"/>
      <c r="J8" s="106"/>
    </row>
    <row r="9" spans="1:18">
      <c r="C9" s="95" t="s">
        <v>99</v>
      </c>
      <c r="D9" s="96"/>
      <c r="E9" s="96"/>
      <c r="F9" s="96"/>
      <c r="G9" s="104">
        <v>43920</v>
      </c>
      <c r="H9" s="96"/>
      <c r="I9" s="98"/>
      <c r="O9" s="144" t="s">
        <v>105</v>
      </c>
      <c r="P9" s="108">
        <v>43713</v>
      </c>
    </row>
    <row r="10" spans="1:18">
      <c r="C10" s="95"/>
      <c r="D10" s="96"/>
      <c r="E10" s="96"/>
      <c r="F10" s="96"/>
      <c r="G10" s="109"/>
      <c r="H10" s="96"/>
      <c r="I10" s="98"/>
    </row>
    <row r="11" spans="1:18" ht="15" thickBot="1">
      <c r="C11" s="160"/>
      <c r="D11" s="102"/>
      <c r="E11" s="102"/>
      <c r="F11" s="161" t="s">
        <v>26</v>
      </c>
      <c r="G11" s="110" t="s">
        <v>18</v>
      </c>
      <c r="H11" s="102" t="s">
        <v>30</v>
      </c>
      <c r="I11" s="162"/>
      <c r="J11" s="111"/>
      <c r="Q11" s="96"/>
      <c r="R11" s="96"/>
    </row>
    <row r="12" spans="1:18" ht="15" thickBot="1">
      <c r="C12" s="95" t="s">
        <v>28</v>
      </c>
      <c r="D12" s="112" t="s">
        <v>16</v>
      </c>
      <c r="E12" s="96">
        <v>1</v>
      </c>
      <c r="F12" s="113">
        <v>2</v>
      </c>
      <c r="G12" s="113" t="s">
        <v>25</v>
      </c>
      <c r="H12" s="114">
        <f>VLOOKUP(G12,M$25:N$29,2,FALSE)</f>
        <v>5</v>
      </c>
      <c r="I12" s="98"/>
      <c r="J12" s="106"/>
      <c r="Q12" s="115"/>
      <c r="R12" s="116"/>
    </row>
    <row r="13" spans="1:18">
      <c r="C13" s="95"/>
      <c r="D13" s="96"/>
      <c r="E13" s="96">
        <v>2</v>
      </c>
      <c r="F13" s="113">
        <v>3</v>
      </c>
      <c r="G13" s="113" t="s">
        <v>21</v>
      </c>
      <c r="H13" s="114">
        <f>VLOOKUP(G13,M$25:N$29,2,FALSE)</f>
        <v>1</v>
      </c>
      <c r="I13" s="98"/>
      <c r="J13" s="106"/>
      <c r="O13" s="89" t="s">
        <v>41</v>
      </c>
      <c r="P13" s="106"/>
      <c r="Q13" s="115"/>
      <c r="R13" s="116"/>
    </row>
    <row r="14" spans="1:18">
      <c r="C14" s="95"/>
      <c r="D14" s="96"/>
      <c r="E14" s="96">
        <v>3</v>
      </c>
      <c r="F14" s="113"/>
      <c r="G14" s="113"/>
      <c r="H14" s="114" t="e">
        <f>VLOOKUP(G14,M$25:N$29,2,FALSE)</f>
        <v>#N/A</v>
      </c>
      <c r="I14" s="98"/>
      <c r="J14" s="106"/>
      <c r="O14" s="90" t="s">
        <v>60</v>
      </c>
      <c r="Q14" s="115"/>
      <c r="R14" s="115"/>
    </row>
    <row r="15" spans="1:18" ht="15" thickBot="1">
      <c r="C15" s="95"/>
      <c r="D15" s="96"/>
      <c r="E15" s="96"/>
      <c r="F15" s="96"/>
      <c r="G15" s="96"/>
      <c r="H15" s="96"/>
      <c r="I15" s="98"/>
      <c r="O15" s="143" t="s">
        <v>104</v>
      </c>
      <c r="P15" s="106"/>
      <c r="Q15" s="115"/>
      <c r="R15" s="116"/>
    </row>
    <row r="16" spans="1:18" ht="15" thickBot="1">
      <c r="C16" s="95" t="s">
        <v>28</v>
      </c>
      <c r="D16" s="164" t="s">
        <v>123</v>
      </c>
      <c r="E16" s="117">
        <v>1</v>
      </c>
      <c r="F16" s="113">
        <v>1</v>
      </c>
      <c r="G16" s="113" t="s">
        <v>21</v>
      </c>
      <c r="H16" s="114">
        <f t="shared" ref="H16:H21" si="0">VLOOKUP(G16,M$25:N$29,2,FALSE)</f>
        <v>1</v>
      </c>
      <c r="I16" s="98"/>
      <c r="O16" s="90" t="s">
        <v>61</v>
      </c>
      <c r="P16" s="106"/>
      <c r="Q16" s="115"/>
      <c r="R16" s="116"/>
    </row>
    <row r="17" spans="3:18">
      <c r="C17" s="118"/>
      <c r="D17" s="96"/>
      <c r="E17" s="117">
        <v>2</v>
      </c>
      <c r="F17" s="113">
        <v>1</v>
      </c>
      <c r="G17" s="113" t="s">
        <v>22</v>
      </c>
      <c r="H17" s="114">
        <f t="shared" si="0"/>
        <v>2</v>
      </c>
      <c r="I17" s="98"/>
      <c r="O17" s="90" t="s">
        <v>62</v>
      </c>
      <c r="P17" s="106"/>
      <c r="Q17" s="115"/>
      <c r="R17" s="115"/>
    </row>
    <row r="18" spans="3:18">
      <c r="C18" s="118"/>
      <c r="D18" s="96"/>
      <c r="E18" s="117">
        <v>3</v>
      </c>
      <c r="F18" s="113">
        <v>1</v>
      </c>
      <c r="G18" s="113" t="s">
        <v>23</v>
      </c>
      <c r="H18" s="114">
        <f t="shared" si="0"/>
        <v>3</v>
      </c>
      <c r="I18" s="98"/>
      <c r="O18" s="90" t="s">
        <v>63</v>
      </c>
      <c r="P18" s="106"/>
      <c r="Q18" s="115"/>
      <c r="R18" s="116"/>
    </row>
    <row r="19" spans="3:18">
      <c r="C19" s="118"/>
      <c r="D19" s="96"/>
      <c r="E19" s="117">
        <v>4</v>
      </c>
      <c r="F19" s="113">
        <v>1</v>
      </c>
      <c r="G19" s="113" t="s">
        <v>24</v>
      </c>
      <c r="H19" s="114">
        <f t="shared" si="0"/>
        <v>4</v>
      </c>
      <c r="I19" s="98"/>
      <c r="O19" s="90" t="s">
        <v>64</v>
      </c>
      <c r="P19" s="106"/>
      <c r="Q19" s="115"/>
      <c r="R19" s="116"/>
    </row>
    <row r="20" spans="3:18">
      <c r="C20" s="118"/>
      <c r="D20" s="96"/>
      <c r="E20" s="117">
        <v>5</v>
      </c>
      <c r="F20" s="113"/>
      <c r="G20" s="113"/>
      <c r="H20" s="114" t="e">
        <f t="shared" si="0"/>
        <v>#N/A</v>
      </c>
      <c r="I20" s="162"/>
      <c r="O20" s="90" t="s">
        <v>65</v>
      </c>
      <c r="Q20" s="119"/>
      <c r="R20" s="96"/>
    </row>
    <row r="21" spans="3:18">
      <c r="C21" s="118"/>
      <c r="D21" s="96"/>
      <c r="E21" s="117">
        <v>6</v>
      </c>
      <c r="F21" s="113"/>
      <c r="G21" s="113"/>
      <c r="H21" s="114" t="e">
        <f t="shared" si="0"/>
        <v>#N/A</v>
      </c>
      <c r="I21" s="162"/>
      <c r="O21" s="90" t="s">
        <v>66</v>
      </c>
      <c r="Q21" s="96"/>
      <c r="R21" s="96"/>
    </row>
    <row r="22" spans="3:18">
      <c r="C22" s="118"/>
      <c r="D22" s="96"/>
      <c r="E22" s="117">
        <v>7</v>
      </c>
      <c r="F22" s="113"/>
      <c r="G22" s="113"/>
      <c r="H22" s="114" t="e">
        <f t="shared" ref="H22:H27" si="1">VLOOKUP(G22,M$25:N$29,2,FALSE)</f>
        <v>#N/A</v>
      </c>
      <c r="I22" s="162"/>
      <c r="O22" s="90" t="s">
        <v>96</v>
      </c>
    </row>
    <row r="23" spans="3:18">
      <c r="C23" s="163"/>
      <c r="D23" s="96"/>
      <c r="E23" s="117">
        <v>8</v>
      </c>
      <c r="F23" s="113"/>
      <c r="G23" s="113"/>
      <c r="H23" s="114" t="e">
        <f t="shared" si="1"/>
        <v>#N/A</v>
      </c>
      <c r="I23" s="162"/>
      <c r="K23" s="96" t="s">
        <v>15</v>
      </c>
      <c r="L23" s="96"/>
      <c r="O23" s="90" t="s">
        <v>67</v>
      </c>
    </row>
    <row r="24" spans="3:18">
      <c r="C24" s="118"/>
      <c r="D24" s="96"/>
      <c r="E24" s="117">
        <v>9</v>
      </c>
      <c r="F24" s="113"/>
      <c r="G24" s="113"/>
      <c r="H24" s="114" t="e">
        <f t="shared" si="1"/>
        <v>#N/A</v>
      </c>
      <c r="I24" s="98"/>
      <c r="K24" s="120" t="s">
        <v>14</v>
      </c>
      <c r="L24" s="120" t="s">
        <v>81</v>
      </c>
      <c r="M24" s="89" t="s">
        <v>19</v>
      </c>
      <c r="N24" s="121" t="s">
        <v>20</v>
      </c>
      <c r="O24" s="90" t="s">
        <v>97</v>
      </c>
    </row>
    <row r="25" spans="3:18">
      <c r="C25" s="118"/>
      <c r="D25" s="96"/>
      <c r="E25" s="117">
        <v>10</v>
      </c>
      <c r="F25" s="113"/>
      <c r="G25" s="113"/>
      <c r="H25" s="114" t="e">
        <f t="shared" si="1"/>
        <v>#N/A</v>
      </c>
      <c r="I25" s="98"/>
      <c r="K25" s="96">
        <v>2017</v>
      </c>
      <c r="L25" s="96" t="s">
        <v>82</v>
      </c>
      <c r="M25" s="90" t="s">
        <v>21</v>
      </c>
      <c r="N25" s="90">
        <v>1</v>
      </c>
    </row>
    <row r="26" spans="3:18">
      <c r="C26" s="118"/>
      <c r="D26" s="96"/>
      <c r="E26" s="117">
        <v>11</v>
      </c>
      <c r="F26" s="113"/>
      <c r="G26" s="113"/>
      <c r="H26" s="114" t="e">
        <f t="shared" si="1"/>
        <v>#N/A</v>
      </c>
      <c r="I26" s="98"/>
      <c r="K26" s="96">
        <v>2018</v>
      </c>
      <c r="L26" s="96" t="s">
        <v>83</v>
      </c>
      <c r="M26" s="90" t="s">
        <v>22</v>
      </c>
      <c r="N26" s="90">
        <v>2</v>
      </c>
    </row>
    <row r="27" spans="3:18">
      <c r="C27" s="118"/>
      <c r="D27" s="96"/>
      <c r="E27" s="117">
        <v>12</v>
      </c>
      <c r="F27" s="113"/>
      <c r="G27" s="113"/>
      <c r="H27" s="114" t="e">
        <f t="shared" si="1"/>
        <v>#N/A</v>
      </c>
      <c r="I27" s="98"/>
      <c r="K27" s="96">
        <v>2019</v>
      </c>
      <c r="L27" s="96" t="s">
        <v>84</v>
      </c>
      <c r="M27" s="90" t="s">
        <v>23</v>
      </c>
      <c r="N27" s="90">
        <v>3</v>
      </c>
    </row>
    <row r="28" spans="3:18" ht="15" thickBot="1">
      <c r="C28" s="122"/>
      <c r="D28" s="123"/>
      <c r="E28" s="123"/>
      <c r="F28" s="123"/>
      <c r="G28" s="123"/>
      <c r="H28" s="123"/>
      <c r="I28" s="124"/>
      <c r="K28" s="96">
        <v>2020</v>
      </c>
      <c r="L28" s="96" t="s">
        <v>85</v>
      </c>
      <c r="M28" s="90" t="s">
        <v>24</v>
      </c>
      <c r="N28" s="90">
        <v>4</v>
      </c>
    </row>
    <row r="29" spans="3:18">
      <c r="K29" s="96"/>
      <c r="L29" s="96" t="s">
        <v>86</v>
      </c>
      <c r="M29" s="90" t="s">
        <v>25</v>
      </c>
      <c r="N29" s="90">
        <v>5</v>
      </c>
    </row>
    <row r="30" spans="3:18">
      <c r="K30" s="96"/>
      <c r="L30" s="96" t="s">
        <v>87</v>
      </c>
      <c r="N30" s="90">
        <v>6</v>
      </c>
    </row>
    <row r="31" spans="3:18">
      <c r="K31" s="96"/>
      <c r="L31" s="96"/>
      <c r="N31" s="90">
        <v>7</v>
      </c>
    </row>
    <row r="32" spans="3:18">
      <c r="N32" s="90">
        <v>8</v>
      </c>
    </row>
    <row r="33" spans="1:14" ht="15" thickBot="1">
      <c r="A33" s="106" t="s">
        <v>27</v>
      </c>
    </row>
    <row r="34" spans="1:14" ht="15" thickBot="1">
      <c r="B34" s="125"/>
      <c r="C34" s="126" t="s">
        <v>76</v>
      </c>
      <c r="D34" s="127"/>
      <c r="E34" s="128"/>
      <c r="F34" s="128"/>
      <c r="G34" s="128"/>
      <c r="H34" s="129"/>
      <c r="I34" s="130">
        <f>SUM(J34:N34)</f>
        <v>0</v>
      </c>
      <c r="J34" s="90">
        <f>IF(OR(D34="",D34=Admin!$D$16, D34=Admin!$D$12),0,IF('Holiday club booking form'!$J$7,'Terms &amp; Conditions'!$G$4,'Terms &amp; Conditions'!$F$4))</f>
        <v>0</v>
      </c>
      <c r="K34" s="90">
        <f>IF(OR(E34="",E34=Admin!$D$16, E34=Admin!$D$12),0,IF('Holiday club booking form'!$J$7,'Terms &amp; Conditions'!$G$4,'Terms &amp; Conditions'!$F$4))</f>
        <v>0</v>
      </c>
      <c r="L34" s="90">
        <f>IF(OR(F34="",F34=Admin!$D$16, F34=Admin!$D$12),0,IF('Holiday club booking form'!$J$7,'Terms &amp; Conditions'!$G$4,'Terms &amp; Conditions'!$F$4))</f>
        <v>0</v>
      </c>
      <c r="M34" s="90">
        <f>IF(OR(G34="",G34=Admin!$D$16, G34=Admin!$D$12),0,IF('Holiday club booking form'!$J$7,'Terms &amp; Conditions'!$G$4,'Terms &amp; Conditions'!$F$4))</f>
        <v>0</v>
      </c>
      <c r="N34" s="90">
        <f>IF(OR(H34="",H34=Admin!$D$16, H34=Admin!$D$12),0,IF('Holiday club booking form'!$J$7,'Terms &amp; Conditions'!$G$4,'Terms &amp; Conditions'!$F$4))</f>
        <v>0</v>
      </c>
    </row>
    <row r="35" spans="1:14" ht="15" thickBot="1">
      <c r="B35" s="131"/>
      <c r="C35" s="132" t="s">
        <v>77</v>
      </c>
      <c r="D35" s="133"/>
      <c r="E35" s="133"/>
      <c r="F35" s="133"/>
      <c r="G35" s="133"/>
      <c r="H35" s="133"/>
      <c r="I35" s="134">
        <f>SUM(J35:N35)</f>
        <v>0</v>
      </c>
      <c r="J35" s="90">
        <f>IF(OR(D35="",D35=Admin!$D$16, D35=Admin!$D$12),0,IF('Holiday club booking form'!$J$7,'Terms &amp; Conditions'!$G$5,'Terms &amp; Conditions'!$F$5))</f>
        <v>0</v>
      </c>
      <c r="K35" s="90">
        <f>IF(OR(E35="",E35=Admin!$D$16, E35=Admin!$D$12),0,IF('Holiday club booking form'!$J$7,'Terms &amp; Conditions'!$G$5,'Terms &amp; Conditions'!$F$5))</f>
        <v>0</v>
      </c>
      <c r="L35" s="90">
        <f>IF(OR(F35="",F35=Admin!$D$16, F35=Admin!$D$12),0,IF('Holiday club booking form'!$J$7,'Terms &amp; Conditions'!$G$5,'Terms &amp; Conditions'!$F$5))</f>
        <v>0</v>
      </c>
      <c r="M35" s="90">
        <f>IF(OR(G35="",G35=Admin!$D$16, G35=Admin!$D$12),0,IF('Holiday club booking form'!$J$7,'Terms &amp; Conditions'!$G$5,'Terms &amp; Conditions'!$F$5))</f>
        <v>0</v>
      </c>
      <c r="N35" s="90">
        <f>IF(OR(H35="",H35=Admin!$D$16, H35=Admin!$D$12),0,IF('Holiday club booking form'!$J$7,'Terms &amp; Conditions'!$G$5,'Terms &amp; Conditions'!$F$5))</f>
        <v>0</v>
      </c>
    </row>
    <row r="36" spans="1:14" ht="15" thickBot="1">
      <c r="B36" s="135"/>
      <c r="C36" s="136" t="s">
        <v>78</v>
      </c>
      <c r="D36" s="137"/>
      <c r="E36" s="137"/>
      <c r="F36" s="137"/>
      <c r="G36" s="137"/>
      <c r="H36" s="138"/>
      <c r="I36" s="139">
        <f>SUM(J36:N36)</f>
        <v>0</v>
      </c>
      <c r="J36" s="90">
        <f>IF(OR(D36="",D36=Admin!$D$16, D36=Admin!$D$12),0,IF('Holiday club booking form'!$J$7,'Terms &amp; Conditions'!$G$6,'Terms &amp; Conditions'!$F$6))</f>
        <v>0</v>
      </c>
      <c r="K36" s="90">
        <f>IF(OR(E36="",E36=Admin!$D$16, E36=Admin!$D$12),0,IF('Holiday club booking form'!$J$7,'Terms &amp; Conditions'!$G$6,'Terms &amp; Conditions'!$F$6))</f>
        <v>0</v>
      </c>
      <c r="L36" s="90">
        <f>IF(OR(F36="",F36=Admin!$D$16, F36=Admin!$D$12),0,IF('Holiday club booking form'!$J$7,'Terms &amp; Conditions'!$G$6,'Terms &amp; Conditions'!$F$6))</f>
        <v>0</v>
      </c>
      <c r="M36" s="90">
        <f>IF(OR(G36="",G36=Admin!$D$16, G36=Admin!$D$12),0,IF('Holiday club booking form'!$J$7,'Terms &amp; Conditions'!$G$6,'Terms &amp; Conditions'!$F$6))</f>
        <v>0</v>
      </c>
      <c r="N36" s="90">
        <f>IF(OR(H36="",H36=Admin!$D$16, H36=Admin!$D$12),0,IF('Holiday club booking form'!$J$7,'Terms &amp; Conditions'!$G$6,'Terms &amp; Conditions'!$F$6))</f>
        <v>0</v>
      </c>
    </row>
    <row r="37" spans="1:14" ht="15" thickBot="1">
      <c r="B37" s="135"/>
      <c r="C37" s="140" t="s">
        <v>79</v>
      </c>
      <c r="D37" s="141"/>
      <c r="E37" s="141"/>
      <c r="F37" s="141"/>
      <c r="G37" s="141"/>
      <c r="H37" s="142"/>
      <c r="I37" s="139">
        <f>SUM(J37:N37)</f>
        <v>0</v>
      </c>
      <c r="J37" s="90">
        <f>IF(OR(D37="",D37=Admin!$D$16, D37=Admin!$D$12),0,IF('Holiday club booking form'!$J$7,'Terms &amp; Conditions'!$G$6,'Terms &amp; Conditions'!$F$6))</f>
        <v>0</v>
      </c>
      <c r="K37" s="90">
        <f>IF(OR(E37="",E37=Admin!$D$16, E37=Admin!$D$12),0,IF('Holiday club booking form'!$J$7,'Terms &amp; Conditions'!$G$6,'Terms &amp; Conditions'!$F$6))</f>
        <v>0</v>
      </c>
      <c r="L37" s="90">
        <f>IF(OR(F37="",F37=Admin!$D$16, F37=Admin!$D$12),0,IF('Holiday club booking form'!$J$7,'Terms &amp; Conditions'!$G$6,'Terms &amp; Conditions'!$F$6))</f>
        <v>0</v>
      </c>
      <c r="M37" s="90">
        <f>IF(OR(G37="",G37=Admin!$D$16, G37=Admin!$D$12),0,IF('Holiday club booking form'!$J$7,'Terms &amp; Conditions'!$G$6,'Terms &amp; Conditions'!$F$6))</f>
        <v>0</v>
      </c>
      <c r="N37" s="90">
        <f>IF(OR(H37="",H37=Admin!$D$16, H37=Admin!$D$12),0,IF('Holiday club booking form'!$J$7,'Terms &amp; Conditions'!$G$6,'Terms &amp; Conditions'!$F$6))</f>
        <v>0</v>
      </c>
    </row>
  </sheetData>
  <dataValidations count="4">
    <dataValidation type="list" allowBlank="1" showInputMessage="1" showErrorMessage="1" sqref="G3" xr:uid="{00000000-0002-0000-0200-000000000000}">
      <formula1>$K$25:$K$28</formula1>
    </dataValidation>
    <dataValidation type="list" allowBlank="1" showInputMessage="1" showErrorMessage="1" sqref="G4" xr:uid="{00000000-0002-0000-0200-000001000000}">
      <formula1>$L$25:$L$31</formula1>
    </dataValidation>
    <dataValidation type="list" allowBlank="1" showInputMessage="1" showErrorMessage="1" sqref="F12:F14 G8 F16:F27" xr:uid="{00000000-0002-0000-0200-000002000000}">
      <formula1>$N$25:$N$32</formula1>
    </dataValidation>
    <dataValidation type="list" allowBlank="1" showInputMessage="1" showErrorMessage="1" sqref="G16:G27 G12:G14" xr:uid="{00000000-0002-0000-0200-000003000000}">
      <formula1>$M$25:$M$29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reateBookingForm.CreateBookingForm">
                <anchor moveWithCells="1" sizeWithCells="1">
                  <from>
                    <xdr:col>6</xdr:col>
                    <xdr:colOff>556260</xdr:colOff>
                    <xdr:row>28</xdr:row>
                    <xdr:rowOff>106680</xdr:rowOff>
                  </from>
                  <to>
                    <xdr:col>8</xdr:col>
                    <xdr:colOff>304800</xdr:colOff>
                    <xdr:row>30</xdr:row>
                    <xdr:rowOff>137160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0FBA53DA7C5648ADB42F1BE175CF83" ma:contentTypeVersion="9" ma:contentTypeDescription="Create a new document." ma:contentTypeScope="" ma:versionID="2060dd75cfe80f7925c89ffb32329a01">
  <xsd:schema xmlns:xsd="http://www.w3.org/2001/XMLSchema" xmlns:xs="http://www.w3.org/2001/XMLSchema" xmlns:p="http://schemas.microsoft.com/office/2006/metadata/properties" xmlns:ns3="76896cdd-8b9d-46b7-9d13-aa9ed86b071f" xmlns:ns4="890271c5-02e6-4bdd-a62f-07ffad77d04e" targetNamespace="http://schemas.microsoft.com/office/2006/metadata/properties" ma:root="true" ma:fieldsID="ff41e63b2d8f374b092e4c8b9d56616d" ns3:_="" ns4:_="">
    <xsd:import namespace="76896cdd-8b9d-46b7-9d13-aa9ed86b071f"/>
    <xsd:import namespace="890271c5-02e6-4bdd-a62f-07ffad77d04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96cdd-8b9d-46b7-9d13-aa9ed86b071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271c5-02e6-4bdd-a62f-07ffad77d04e"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D284B5-1C09-4D7F-9B45-511657CCCAC7}">
  <ds:schemaRefs>
    <ds:schemaRef ds:uri="http://purl.org/dc/terms/"/>
    <ds:schemaRef ds:uri="http://schemas.openxmlformats.org/package/2006/metadata/core-properties"/>
    <ds:schemaRef ds:uri="890271c5-02e6-4bdd-a62f-07ffad77d04e"/>
    <ds:schemaRef ds:uri="http://www.w3.org/XML/1998/namespace"/>
    <ds:schemaRef ds:uri="http://purl.org/dc/elements/1.1/"/>
    <ds:schemaRef ds:uri="76896cdd-8b9d-46b7-9d13-aa9ed86b071f"/>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13B028F-AA6A-4D6C-A41A-80075BD7E1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96cdd-8b9d-46b7-9d13-aa9ed86b071f"/>
    <ds:schemaRef ds:uri="890271c5-02e6-4bdd-a62f-07ffad77d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2F41C2-449F-4A6F-B21C-A2496AF788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Holiday club booking form</vt:lpstr>
      <vt:lpstr>Trip T&amp;Cs</vt:lpstr>
      <vt:lpstr>Terms &amp; Conditions</vt:lpstr>
      <vt:lpstr>Admin</vt:lpstr>
      <vt:lpstr>'Holiday club booking form'!Print_Area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McFarlane</dc:creator>
  <cp:lastModifiedBy>Admin</cp:lastModifiedBy>
  <cp:lastPrinted>2017-07-02T20:22:22Z</cp:lastPrinted>
  <dcterms:created xsi:type="dcterms:W3CDTF">2017-05-09T19:54:35Z</dcterms:created>
  <dcterms:modified xsi:type="dcterms:W3CDTF">2020-02-27T22:50:39Z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0x010100CD0FBA53DA7C5648ADB42F1BE175CF83</vt:lpwstr>
  </property>
</Properties>
</file>